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mc:AlternateContent xmlns:mc="http://schemas.openxmlformats.org/markup-compatibility/2006">
    <mc:Choice Requires="x15">
      <x15ac:absPath xmlns:x15ac="http://schemas.microsoft.com/office/spreadsheetml/2010/11/ac" url="C:\Users\technik\Desktop\Veřejná zakázka - chodník při průtahu silnice II-232 v obci Osek\"/>
    </mc:Choice>
  </mc:AlternateContent>
  <xr:revisionPtr revIDLastSave="0" documentId="8_{DB60DD62-1C36-49A1-B995-EB6C12C40F2D}" xr6:coauthVersionLast="45" xr6:coauthVersionMax="45" xr10:uidLastSave="{00000000-0000-0000-0000-000000000000}"/>
  <bookViews>
    <workbookView xWindow="-120" yWindow="-120" windowWidth="29040" windowHeight="15840" activeTab="2" xr2:uid="{00000000-000D-0000-FFFF-FFFF00000000}"/>
  </bookViews>
  <sheets>
    <sheet name="Rekapitulace stavby" sheetId="1" r:id="rId1"/>
    <sheet name="JP03201 - SO 100 - Doprav..." sheetId="2" r:id="rId2"/>
    <sheet name="JP0320VON - Vedlejší a os..." sheetId="3" r:id="rId3"/>
    <sheet name="Seznam figur" sheetId="4" r:id="rId4"/>
    <sheet name="Pokyny pro vyplnění" sheetId="5" r:id="rId5"/>
  </sheets>
  <definedNames>
    <definedName name="_xlnm._FilterDatabase" localSheetId="1" hidden="1">'JP03201 - SO 100 - Doprav...'!$C$88:$K$582</definedName>
    <definedName name="_xlnm._FilterDatabase" localSheetId="2" hidden="1">'JP0320VON - Vedlejší a os...'!$C$82:$K$97</definedName>
    <definedName name="_xlnm.Print_Titles" localSheetId="1">'JP03201 - SO 100 - Doprav...'!$88:$88</definedName>
    <definedName name="_xlnm.Print_Titles" localSheetId="2">'JP0320VON - Vedlejší a os...'!$82:$82</definedName>
    <definedName name="_xlnm.Print_Titles" localSheetId="0">'Rekapitulace stavby'!$52:$52</definedName>
    <definedName name="_xlnm.Print_Titles" localSheetId="3">'Seznam figur'!$9:$9</definedName>
    <definedName name="_xlnm.Print_Area" localSheetId="1">'JP03201 - SO 100 - Doprav...'!$C$4:$J$39,'JP03201 - SO 100 - Doprav...'!$C$45:$J$70,'JP03201 - SO 100 - Doprav...'!$C$76:$K$582</definedName>
    <definedName name="_xlnm.Print_Area" localSheetId="2">'JP0320VON - Vedlejší a os...'!$C$4:$J$39,'JP0320VON - Vedlejší a os...'!$C$45:$J$64,'JP0320VON - Vedlejší a os...'!$C$70:$K$97</definedName>
    <definedName name="_xlnm.Print_Area" localSheetId="4">'Pokyny pro vyplnění'!$B$2:$K$71,'Pokyny pro vyplnění'!$B$74:$K$118,'Pokyny pro vyplnění'!$B$121:$K$190,'Pokyny pro vyplnění'!$B$198:$K$218</definedName>
    <definedName name="_xlnm.Print_Area" localSheetId="0">'Rekapitulace stavby'!$D$4:$AO$36,'Rekapitulace stavby'!$C$42:$AQ$57</definedName>
    <definedName name="_xlnm.Print_Area" localSheetId="3">'Seznam figur'!$C$4:$G$112</definedName>
  </definedNames>
  <calcPr calcId="191029"/>
</workbook>
</file>

<file path=xl/calcChain.xml><?xml version="1.0" encoding="utf-8"?>
<calcChain xmlns="http://schemas.openxmlformats.org/spreadsheetml/2006/main">
  <c r="D7" i="4" l="1"/>
  <c r="J37" i="3"/>
  <c r="J36" i="3"/>
  <c r="AY56" i="1"/>
  <c r="J35" i="3"/>
  <c r="AX56" i="1"/>
  <c r="BI97" i="3"/>
  <c r="BH97" i="3"/>
  <c r="BG97" i="3"/>
  <c r="BF97" i="3"/>
  <c r="T97" i="3"/>
  <c r="T96" i="3"/>
  <c r="R97" i="3"/>
  <c r="R96" i="3"/>
  <c r="P97" i="3"/>
  <c r="P96" i="3" s="1"/>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89" i="3"/>
  <c r="BH89" i="3"/>
  <c r="BG89" i="3"/>
  <c r="BF89" i="3"/>
  <c r="T89" i="3"/>
  <c r="R89" i="3"/>
  <c r="P89" i="3"/>
  <c r="BI87" i="3"/>
  <c r="BH87" i="3"/>
  <c r="BG87" i="3"/>
  <c r="BF87" i="3"/>
  <c r="T87" i="3"/>
  <c r="R87" i="3"/>
  <c r="P87" i="3"/>
  <c r="BI86" i="3"/>
  <c r="BH86" i="3"/>
  <c r="BG86" i="3"/>
  <c r="BF86" i="3"/>
  <c r="T86" i="3"/>
  <c r="R86" i="3"/>
  <c r="P86" i="3"/>
  <c r="J80" i="3"/>
  <c r="J79" i="3"/>
  <c r="F79" i="3"/>
  <c r="F77" i="3"/>
  <c r="E75" i="3"/>
  <c r="J55" i="3"/>
  <c r="J54" i="3"/>
  <c r="F54" i="3"/>
  <c r="F52" i="3"/>
  <c r="E50" i="3"/>
  <c r="J18" i="3"/>
  <c r="E18" i="3"/>
  <c r="F80" i="3" s="1"/>
  <c r="J17" i="3"/>
  <c r="J12" i="3"/>
  <c r="J77" i="3" s="1"/>
  <c r="E7" i="3"/>
  <c r="E73" i="3" s="1"/>
  <c r="J37" i="2"/>
  <c r="J36" i="2"/>
  <c r="AY55" i="1"/>
  <c r="J35" i="2"/>
  <c r="AX55" i="1" s="1"/>
  <c r="BI581" i="2"/>
  <c r="BH581" i="2"/>
  <c r="BG581" i="2"/>
  <c r="BF581" i="2"/>
  <c r="T581" i="2"/>
  <c r="R581" i="2"/>
  <c r="P581" i="2"/>
  <c r="BI577" i="2"/>
  <c r="BH577" i="2"/>
  <c r="BG577" i="2"/>
  <c r="BF577" i="2"/>
  <c r="T577" i="2"/>
  <c r="R577" i="2"/>
  <c r="P577" i="2"/>
  <c r="BI573" i="2"/>
  <c r="BH573" i="2"/>
  <c r="BG573" i="2"/>
  <c r="BF573" i="2"/>
  <c r="T573" i="2"/>
  <c r="T572" i="2"/>
  <c r="R573" i="2"/>
  <c r="R572" i="2"/>
  <c r="P573" i="2"/>
  <c r="P572" i="2" s="1"/>
  <c r="BI570" i="2"/>
  <c r="BH570" i="2"/>
  <c r="BG570" i="2"/>
  <c r="BF570" i="2"/>
  <c r="T570" i="2"/>
  <c r="R570" i="2"/>
  <c r="P570" i="2"/>
  <c r="BI568" i="2"/>
  <c r="BH568" i="2"/>
  <c r="BG568" i="2"/>
  <c r="BF568" i="2"/>
  <c r="T568" i="2"/>
  <c r="R568" i="2"/>
  <c r="P568" i="2"/>
  <c r="BI565" i="2"/>
  <c r="BH565" i="2"/>
  <c r="BG565" i="2"/>
  <c r="BF565" i="2"/>
  <c r="T565" i="2"/>
  <c r="R565" i="2"/>
  <c r="P565" i="2"/>
  <c r="BI563" i="2"/>
  <c r="BH563" i="2"/>
  <c r="BG563" i="2"/>
  <c r="BF563" i="2"/>
  <c r="T563" i="2"/>
  <c r="R563" i="2"/>
  <c r="P563" i="2"/>
  <c r="BI560" i="2"/>
  <c r="BH560" i="2"/>
  <c r="BG560" i="2"/>
  <c r="BF560" i="2"/>
  <c r="T560" i="2"/>
  <c r="R560" i="2"/>
  <c r="P560" i="2"/>
  <c r="BI558" i="2"/>
  <c r="BH558" i="2"/>
  <c r="BG558" i="2"/>
  <c r="BF558" i="2"/>
  <c r="T558" i="2"/>
  <c r="R558" i="2"/>
  <c r="P558" i="2"/>
  <c r="BI552" i="2"/>
  <c r="BH552" i="2"/>
  <c r="BG552" i="2"/>
  <c r="BF552" i="2"/>
  <c r="T552" i="2"/>
  <c r="R552" i="2"/>
  <c r="P552" i="2"/>
  <c r="BI547" i="2"/>
  <c r="BH547" i="2"/>
  <c r="BG547" i="2"/>
  <c r="BF547" i="2"/>
  <c r="T547" i="2"/>
  <c r="R547" i="2"/>
  <c r="P547" i="2"/>
  <c r="BI542" i="2"/>
  <c r="BH542" i="2"/>
  <c r="BG542" i="2"/>
  <c r="BF542" i="2"/>
  <c r="T542" i="2"/>
  <c r="R542" i="2"/>
  <c r="P542" i="2"/>
  <c r="BI534" i="2"/>
  <c r="BH534" i="2"/>
  <c r="BG534" i="2"/>
  <c r="BF534" i="2"/>
  <c r="T534" i="2"/>
  <c r="R534" i="2"/>
  <c r="P534" i="2"/>
  <c r="BI529" i="2"/>
  <c r="BH529" i="2"/>
  <c r="BG529" i="2"/>
  <c r="BF529" i="2"/>
  <c r="T529" i="2"/>
  <c r="R529" i="2"/>
  <c r="P529" i="2"/>
  <c r="BI524" i="2"/>
  <c r="BH524" i="2"/>
  <c r="BG524" i="2"/>
  <c r="BF524" i="2"/>
  <c r="T524" i="2"/>
  <c r="R524" i="2"/>
  <c r="P524" i="2"/>
  <c r="BI519" i="2"/>
  <c r="BH519" i="2"/>
  <c r="BG519" i="2"/>
  <c r="BF519" i="2"/>
  <c r="T519" i="2"/>
  <c r="R519" i="2"/>
  <c r="P519" i="2"/>
  <c r="BI514" i="2"/>
  <c r="BH514" i="2"/>
  <c r="BG514" i="2"/>
  <c r="BF514" i="2"/>
  <c r="T514" i="2"/>
  <c r="R514" i="2"/>
  <c r="P514" i="2"/>
  <c r="BI509" i="2"/>
  <c r="BH509" i="2"/>
  <c r="BG509" i="2"/>
  <c r="BF509" i="2"/>
  <c r="T509" i="2"/>
  <c r="R509" i="2"/>
  <c r="P509" i="2"/>
  <c r="BI504" i="2"/>
  <c r="BH504" i="2"/>
  <c r="BG504" i="2"/>
  <c r="BF504" i="2"/>
  <c r="T504" i="2"/>
  <c r="R504" i="2"/>
  <c r="P504" i="2"/>
  <c r="BI499" i="2"/>
  <c r="BH499" i="2"/>
  <c r="BG499" i="2"/>
  <c r="BF499" i="2"/>
  <c r="T499" i="2"/>
  <c r="R499" i="2"/>
  <c r="P499" i="2"/>
  <c r="BI494" i="2"/>
  <c r="BH494" i="2"/>
  <c r="BG494" i="2"/>
  <c r="BF494" i="2"/>
  <c r="T494" i="2"/>
  <c r="R494" i="2"/>
  <c r="P494" i="2"/>
  <c r="BI489" i="2"/>
  <c r="BH489" i="2"/>
  <c r="BG489" i="2"/>
  <c r="BF489" i="2"/>
  <c r="T489" i="2"/>
  <c r="R489" i="2"/>
  <c r="P489" i="2"/>
  <c r="BI485" i="2"/>
  <c r="BH485" i="2"/>
  <c r="BG485" i="2"/>
  <c r="BF485" i="2"/>
  <c r="T485" i="2"/>
  <c r="R485" i="2"/>
  <c r="P485" i="2"/>
  <c r="BI480" i="2"/>
  <c r="BH480" i="2"/>
  <c r="BG480" i="2"/>
  <c r="BF480" i="2"/>
  <c r="T480" i="2"/>
  <c r="R480" i="2"/>
  <c r="P480" i="2"/>
  <c r="BI476" i="2"/>
  <c r="BH476" i="2"/>
  <c r="BG476" i="2"/>
  <c r="BF476" i="2"/>
  <c r="T476" i="2"/>
  <c r="R476" i="2"/>
  <c r="P476" i="2"/>
  <c r="BI472" i="2"/>
  <c r="BH472" i="2"/>
  <c r="BG472" i="2"/>
  <c r="BF472" i="2"/>
  <c r="T472" i="2"/>
  <c r="R472" i="2"/>
  <c r="P472" i="2"/>
  <c r="BI468" i="2"/>
  <c r="BH468" i="2"/>
  <c r="BG468" i="2"/>
  <c r="BF468" i="2"/>
  <c r="T468" i="2"/>
  <c r="R468" i="2"/>
  <c r="P468" i="2"/>
  <c r="BI463" i="2"/>
  <c r="BH463" i="2"/>
  <c r="BG463" i="2"/>
  <c r="BF463" i="2"/>
  <c r="T463" i="2"/>
  <c r="R463" i="2"/>
  <c r="P463" i="2"/>
  <c r="BI453" i="2"/>
  <c r="BH453" i="2"/>
  <c r="BG453" i="2"/>
  <c r="BF453" i="2"/>
  <c r="T453" i="2"/>
  <c r="R453" i="2"/>
  <c r="P453" i="2"/>
  <c r="BI443" i="2"/>
  <c r="BH443" i="2"/>
  <c r="BG443" i="2"/>
  <c r="BF443" i="2"/>
  <c r="T443" i="2"/>
  <c r="R443" i="2"/>
  <c r="P443" i="2"/>
  <c r="BI434" i="2"/>
  <c r="BH434" i="2"/>
  <c r="BG434" i="2"/>
  <c r="BF434" i="2"/>
  <c r="T434" i="2"/>
  <c r="R434" i="2"/>
  <c r="P434" i="2"/>
  <c r="BI425" i="2"/>
  <c r="BH425" i="2"/>
  <c r="BG425" i="2"/>
  <c r="BF425" i="2"/>
  <c r="T425" i="2"/>
  <c r="R425" i="2"/>
  <c r="P425" i="2"/>
  <c r="BI418" i="2"/>
  <c r="BH418" i="2"/>
  <c r="BG418" i="2"/>
  <c r="BF418" i="2"/>
  <c r="T418" i="2"/>
  <c r="R418" i="2"/>
  <c r="P418" i="2"/>
  <c r="BI412" i="2"/>
  <c r="BH412" i="2"/>
  <c r="BG412" i="2"/>
  <c r="BF412" i="2"/>
  <c r="T412" i="2"/>
  <c r="R412" i="2"/>
  <c r="P412" i="2"/>
  <c r="BI402" i="2"/>
  <c r="BH402" i="2"/>
  <c r="BG402" i="2"/>
  <c r="BF402" i="2"/>
  <c r="T402" i="2"/>
  <c r="R402" i="2"/>
  <c r="P402" i="2"/>
  <c r="BI393" i="2"/>
  <c r="BH393" i="2"/>
  <c r="BG393" i="2"/>
  <c r="BF393" i="2"/>
  <c r="T393" i="2"/>
  <c r="R393" i="2"/>
  <c r="P393" i="2"/>
  <c r="BI386" i="2"/>
  <c r="BH386" i="2"/>
  <c r="BG386" i="2"/>
  <c r="BF386" i="2"/>
  <c r="T386" i="2"/>
  <c r="R386" i="2"/>
  <c r="P386" i="2"/>
  <c r="BI380" i="2"/>
  <c r="BH380" i="2"/>
  <c r="BG380" i="2"/>
  <c r="BF380" i="2"/>
  <c r="T380" i="2"/>
  <c r="R380" i="2"/>
  <c r="P380" i="2"/>
  <c r="BI375" i="2"/>
  <c r="BH375" i="2"/>
  <c r="BG375" i="2"/>
  <c r="BF375" i="2"/>
  <c r="T375" i="2"/>
  <c r="R375" i="2"/>
  <c r="P375" i="2"/>
  <c r="BI371" i="2"/>
  <c r="BH371" i="2"/>
  <c r="BG371" i="2"/>
  <c r="BF371" i="2"/>
  <c r="T371" i="2"/>
  <c r="R371" i="2"/>
  <c r="P371" i="2"/>
  <c r="BI366" i="2"/>
  <c r="BH366" i="2"/>
  <c r="BG366" i="2"/>
  <c r="BF366" i="2"/>
  <c r="T366" i="2"/>
  <c r="R366" i="2"/>
  <c r="P366" i="2"/>
  <c r="BI361" i="2"/>
  <c r="BH361" i="2"/>
  <c r="BG361" i="2"/>
  <c r="BF361" i="2"/>
  <c r="T361" i="2"/>
  <c r="R361" i="2"/>
  <c r="P361" i="2"/>
  <c r="BI357" i="2"/>
  <c r="BH357" i="2"/>
  <c r="BG357" i="2"/>
  <c r="BF357" i="2"/>
  <c r="T357" i="2"/>
  <c r="R357" i="2"/>
  <c r="P357" i="2"/>
  <c r="BI353" i="2"/>
  <c r="BH353" i="2"/>
  <c r="BG353" i="2"/>
  <c r="BF353" i="2"/>
  <c r="T353" i="2"/>
  <c r="R353" i="2"/>
  <c r="P353" i="2"/>
  <c r="BI348" i="2"/>
  <c r="BH348" i="2"/>
  <c r="BG348" i="2"/>
  <c r="BF348" i="2"/>
  <c r="T348" i="2"/>
  <c r="R348" i="2"/>
  <c r="P348" i="2"/>
  <c r="BI344" i="2"/>
  <c r="BH344" i="2"/>
  <c r="BG344" i="2"/>
  <c r="BF344" i="2"/>
  <c r="T344" i="2"/>
  <c r="R344" i="2"/>
  <c r="P344" i="2"/>
  <c r="BI340" i="2"/>
  <c r="BH340" i="2"/>
  <c r="BG340" i="2"/>
  <c r="BF340" i="2"/>
  <c r="T340" i="2"/>
  <c r="R340" i="2"/>
  <c r="P340" i="2"/>
  <c r="BI336" i="2"/>
  <c r="BH336" i="2"/>
  <c r="BG336" i="2"/>
  <c r="BF336" i="2"/>
  <c r="T336" i="2"/>
  <c r="R336" i="2"/>
  <c r="P336" i="2"/>
  <c r="BI332" i="2"/>
  <c r="BH332" i="2"/>
  <c r="BG332" i="2"/>
  <c r="BF332" i="2"/>
  <c r="T332" i="2"/>
  <c r="R332" i="2"/>
  <c r="P332" i="2"/>
  <c r="BI328" i="2"/>
  <c r="BH328" i="2"/>
  <c r="BG328" i="2"/>
  <c r="BF328" i="2"/>
  <c r="T328" i="2"/>
  <c r="R328" i="2"/>
  <c r="P328" i="2"/>
  <c r="BI323" i="2"/>
  <c r="BH323" i="2"/>
  <c r="BG323" i="2"/>
  <c r="BF323" i="2"/>
  <c r="T323" i="2"/>
  <c r="R323" i="2"/>
  <c r="P323" i="2"/>
  <c r="BI319" i="2"/>
  <c r="BH319" i="2"/>
  <c r="BG319" i="2"/>
  <c r="BF319" i="2"/>
  <c r="T319" i="2"/>
  <c r="R319" i="2"/>
  <c r="P319" i="2"/>
  <c r="BI314" i="2"/>
  <c r="BH314" i="2"/>
  <c r="BG314" i="2"/>
  <c r="BF314" i="2"/>
  <c r="T314" i="2"/>
  <c r="R314" i="2"/>
  <c r="P314" i="2"/>
  <c r="BI309" i="2"/>
  <c r="BH309" i="2"/>
  <c r="BG309" i="2"/>
  <c r="BF309" i="2"/>
  <c r="T309" i="2"/>
  <c r="R309" i="2"/>
  <c r="P309" i="2"/>
  <c r="BI304" i="2"/>
  <c r="BH304" i="2"/>
  <c r="BG304" i="2"/>
  <c r="BF304" i="2"/>
  <c r="T304" i="2"/>
  <c r="R304" i="2"/>
  <c r="P304" i="2"/>
  <c r="BI298" i="2"/>
  <c r="BH298" i="2"/>
  <c r="BG298" i="2"/>
  <c r="BF298" i="2"/>
  <c r="T298" i="2"/>
  <c r="R298" i="2"/>
  <c r="P298" i="2"/>
  <c r="BI291" i="2"/>
  <c r="BH291" i="2"/>
  <c r="BG291" i="2"/>
  <c r="BF291" i="2"/>
  <c r="T291" i="2"/>
  <c r="R291" i="2"/>
  <c r="P291" i="2"/>
  <c r="BI286" i="2"/>
  <c r="BH286" i="2"/>
  <c r="BG286" i="2"/>
  <c r="BF286" i="2"/>
  <c r="T286" i="2"/>
  <c r="R286" i="2"/>
  <c r="P286" i="2"/>
  <c r="BI281" i="2"/>
  <c r="BH281" i="2"/>
  <c r="BG281" i="2"/>
  <c r="BF281" i="2"/>
  <c r="T281" i="2"/>
  <c r="R281" i="2"/>
  <c r="P281" i="2"/>
  <c r="BI277" i="2"/>
  <c r="BH277" i="2"/>
  <c r="BG277" i="2"/>
  <c r="BF277" i="2"/>
  <c r="T277" i="2"/>
  <c r="R277" i="2"/>
  <c r="P277" i="2"/>
  <c r="BI269" i="2"/>
  <c r="BH269" i="2"/>
  <c r="BG269" i="2"/>
  <c r="BF269" i="2"/>
  <c r="T269" i="2"/>
  <c r="R269" i="2"/>
  <c r="P269" i="2"/>
  <c r="BI261" i="2"/>
  <c r="BH261" i="2"/>
  <c r="BG261" i="2"/>
  <c r="BF261" i="2"/>
  <c r="T261" i="2"/>
  <c r="R261" i="2"/>
  <c r="P261" i="2"/>
  <c r="BI256" i="2"/>
  <c r="BH256" i="2"/>
  <c r="BG256" i="2"/>
  <c r="BF256" i="2"/>
  <c r="T256" i="2"/>
  <c r="R256" i="2"/>
  <c r="P256" i="2"/>
  <c r="BI251" i="2"/>
  <c r="BH251" i="2"/>
  <c r="BG251" i="2"/>
  <c r="BF251" i="2"/>
  <c r="T251" i="2"/>
  <c r="R251" i="2"/>
  <c r="P251" i="2"/>
  <c r="BI246" i="2"/>
  <c r="BH246" i="2"/>
  <c r="BG246" i="2"/>
  <c r="BF246" i="2"/>
  <c r="T246" i="2"/>
  <c r="R246" i="2"/>
  <c r="P246" i="2"/>
  <c r="BI241" i="2"/>
  <c r="BH241" i="2"/>
  <c r="BG241" i="2"/>
  <c r="BF241" i="2"/>
  <c r="T241" i="2"/>
  <c r="R241" i="2"/>
  <c r="P241" i="2"/>
  <c r="BI236" i="2"/>
  <c r="BH236" i="2"/>
  <c r="BG236" i="2"/>
  <c r="BF236" i="2"/>
  <c r="T236" i="2"/>
  <c r="R236" i="2"/>
  <c r="P236" i="2"/>
  <c r="BI231" i="2"/>
  <c r="BH231" i="2"/>
  <c r="BG231" i="2"/>
  <c r="BF231" i="2"/>
  <c r="T231" i="2"/>
  <c r="R231" i="2"/>
  <c r="P231" i="2"/>
  <c r="BI227" i="2"/>
  <c r="BH227" i="2"/>
  <c r="BG227" i="2"/>
  <c r="BF227" i="2"/>
  <c r="T227" i="2"/>
  <c r="R227" i="2"/>
  <c r="P227" i="2"/>
  <c r="BI221" i="2"/>
  <c r="BH221" i="2"/>
  <c r="BG221" i="2"/>
  <c r="BF221" i="2"/>
  <c r="T221" i="2"/>
  <c r="R221" i="2"/>
  <c r="P221" i="2"/>
  <c r="BI216" i="2"/>
  <c r="BH216" i="2"/>
  <c r="BG216" i="2"/>
  <c r="BF216" i="2"/>
  <c r="T216" i="2"/>
  <c r="R216" i="2"/>
  <c r="P216" i="2"/>
  <c r="BI211" i="2"/>
  <c r="BH211" i="2"/>
  <c r="BG211" i="2"/>
  <c r="BF211" i="2"/>
  <c r="T211" i="2"/>
  <c r="R211" i="2"/>
  <c r="P211" i="2"/>
  <c r="BI206" i="2"/>
  <c r="BH206" i="2"/>
  <c r="BG206" i="2"/>
  <c r="BF206" i="2"/>
  <c r="T206" i="2"/>
  <c r="R206" i="2"/>
  <c r="P206" i="2"/>
  <c r="BI196" i="2"/>
  <c r="BH196" i="2"/>
  <c r="BG196" i="2"/>
  <c r="BF196" i="2"/>
  <c r="T196" i="2"/>
  <c r="R196" i="2"/>
  <c r="P196" i="2"/>
  <c r="BI191" i="2"/>
  <c r="BH191" i="2"/>
  <c r="BG191" i="2"/>
  <c r="BF191" i="2"/>
  <c r="T191" i="2"/>
  <c r="R191" i="2"/>
  <c r="P191" i="2"/>
  <c r="BI186" i="2"/>
  <c r="BH186" i="2"/>
  <c r="BG186" i="2"/>
  <c r="BF186" i="2"/>
  <c r="T186" i="2"/>
  <c r="R186" i="2"/>
  <c r="P186" i="2"/>
  <c r="BI181" i="2"/>
  <c r="BH181" i="2"/>
  <c r="BG181" i="2"/>
  <c r="BF181" i="2"/>
  <c r="T181" i="2"/>
  <c r="R181" i="2"/>
  <c r="P181" i="2"/>
  <c r="BI176" i="2"/>
  <c r="BH176" i="2"/>
  <c r="BG176" i="2"/>
  <c r="BF176" i="2"/>
  <c r="T176" i="2"/>
  <c r="R176" i="2"/>
  <c r="P176" i="2"/>
  <c r="BI171" i="2"/>
  <c r="BH171" i="2"/>
  <c r="BG171" i="2"/>
  <c r="BF171" i="2"/>
  <c r="T171" i="2"/>
  <c r="R171" i="2"/>
  <c r="P171" i="2"/>
  <c r="BI160" i="2"/>
  <c r="BH160" i="2"/>
  <c r="BG160" i="2"/>
  <c r="BF160" i="2"/>
  <c r="T160" i="2"/>
  <c r="R160" i="2"/>
  <c r="P160" i="2"/>
  <c r="BI148" i="2"/>
  <c r="BH148" i="2"/>
  <c r="BG148" i="2"/>
  <c r="BF148" i="2"/>
  <c r="T148" i="2"/>
  <c r="R148" i="2"/>
  <c r="P148" i="2"/>
  <c r="BI136" i="2"/>
  <c r="BH136" i="2"/>
  <c r="BG136" i="2"/>
  <c r="BF136" i="2"/>
  <c r="T136" i="2"/>
  <c r="R136" i="2"/>
  <c r="P136" i="2"/>
  <c r="BI125" i="2"/>
  <c r="BH125" i="2"/>
  <c r="BG125" i="2"/>
  <c r="BF125" i="2"/>
  <c r="T125" i="2"/>
  <c r="R125" i="2"/>
  <c r="P125" i="2"/>
  <c r="BI121" i="2"/>
  <c r="BH121" i="2"/>
  <c r="BG121" i="2"/>
  <c r="BF121" i="2"/>
  <c r="T121" i="2"/>
  <c r="R121" i="2"/>
  <c r="P121" i="2"/>
  <c r="BI116" i="2"/>
  <c r="BH116" i="2"/>
  <c r="BG116" i="2"/>
  <c r="BF116" i="2"/>
  <c r="T116" i="2"/>
  <c r="R116" i="2"/>
  <c r="P116" i="2"/>
  <c r="BI111" i="2"/>
  <c r="BH111" i="2"/>
  <c r="BG111" i="2"/>
  <c r="BF111" i="2"/>
  <c r="T111" i="2"/>
  <c r="R111" i="2"/>
  <c r="P111" i="2"/>
  <c r="BI102" i="2"/>
  <c r="BH102" i="2"/>
  <c r="BG102" i="2"/>
  <c r="BF102" i="2"/>
  <c r="T102" i="2"/>
  <c r="R102" i="2"/>
  <c r="P102" i="2"/>
  <c r="BI97" i="2"/>
  <c r="BH97" i="2"/>
  <c r="BG97" i="2"/>
  <c r="BF97" i="2"/>
  <c r="T97" i="2"/>
  <c r="R97" i="2"/>
  <c r="P97" i="2"/>
  <c r="BI92" i="2"/>
  <c r="BH92" i="2"/>
  <c r="BG92" i="2"/>
  <c r="BF92" i="2"/>
  <c r="T92" i="2"/>
  <c r="R92" i="2"/>
  <c r="P92" i="2"/>
  <c r="J86" i="2"/>
  <c r="J85" i="2"/>
  <c r="F85" i="2"/>
  <c r="F83" i="2"/>
  <c r="E81" i="2"/>
  <c r="J55" i="2"/>
  <c r="J54" i="2"/>
  <c r="F54" i="2"/>
  <c r="F52" i="2"/>
  <c r="E50" i="2"/>
  <c r="J18" i="2"/>
  <c r="E18" i="2"/>
  <c r="F86" i="2" s="1"/>
  <c r="J17" i="2"/>
  <c r="J12" i="2"/>
  <c r="J52" i="2" s="1"/>
  <c r="E7" i="2"/>
  <c r="E79" i="2"/>
  <c r="L50" i="1"/>
  <c r="AM50" i="1"/>
  <c r="AM49" i="1"/>
  <c r="L49" i="1"/>
  <c r="AM47" i="1"/>
  <c r="L47" i="1"/>
  <c r="L45" i="1"/>
  <c r="L44" i="1"/>
  <c r="J418" i="2"/>
  <c r="J371" i="2"/>
  <c r="BK348" i="2"/>
  <c r="BK314" i="2"/>
  <c r="BK291" i="2"/>
  <c r="BK256" i="2"/>
  <c r="BK246" i="2"/>
  <c r="BK236" i="2"/>
  <c r="BK227" i="2"/>
  <c r="BK196" i="2"/>
  <c r="J181" i="2"/>
  <c r="BK160" i="2"/>
  <c r="BK121" i="2"/>
  <c r="J111" i="2"/>
  <c r="BK563" i="2"/>
  <c r="J552" i="2"/>
  <c r="J542" i="2"/>
  <c r="J524" i="2"/>
  <c r="BK514" i="2"/>
  <c r="BK499" i="2"/>
  <c r="BK485" i="2"/>
  <c r="J472" i="2"/>
  <c r="J463" i="2"/>
  <c r="J402" i="2"/>
  <c r="BK371" i="2"/>
  <c r="J340" i="2"/>
  <c r="BK281" i="2"/>
  <c r="BK251" i="2"/>
  <c r="BK191" i="2"/>
  <c r="J160" i="2"/>
  <c r="BK97" i="2"/>
  <c r="J573" i="2"/>
  <c r="J534" i="2"/>
  <c r="J504" i="2"/>
  <c r="J476" i="2"/>
  <c r="BK453" i="2"/>
  <c r="J357" i="2"/>
  <c r="BK319" i="2"/>
  <c r="J298" i="2"/>
  <c r="BK231" i="2"/>
  <c r="J121" i="2"/>
  <c r="J97" i="3"/>
  <c r="BK95" i="3"/>
  <c r="BK94" i="3"/>
  <c r="J93" i="3"/>
  <c r="J92" i="3"/>
  <c r="J89" i="3"/>
  <c r="J87" i="3"/>
  <c r="J86" i="3"/>
  <c r="BK577" i="2"/>
  <c r="BK570" i="2"/>
  <c r="J565" i="2"/>
  <c r="J560" i="2"/>
  <c r="BK552" i="2"/>
  <c r="J514" i="2"/>
  <c r="J494" i="2"/>
  <c r="J485" i="2"/>
  <c r="J425" i="2"/>
  <c r="J412" i="2"/>
  <c r="J386" i="2"/>
  <c r="J375" i="2"/>
  <c r="BK361" i="2"/>
  <c r="BK340" i="2"/>
  <c r="BK328" i="2"/>
  <c r="BK286" i="2"/>
  <c r="J256" i="2"/>
  <c r="J246" i="2"/>
  <c r="J227" i="2"/>
  <c r="BK211" i="2"/>
  <c r="J171" i="2"/>
  <c r="BK148" i="2"/>
  <c r="BK125" i="2"/>
  <c r="J97" i="2"/>
  <c r="BK476" i="2"/>
  <c r="J453" i="2"/>
  <c r="BK412" i="2"/>
  <c r="BK386" i="2"/>
  <c r="BK357" i="2"/>
  <c r="J328" i="2"/>
  <c r="J319" i="2"/>
  <c r="BK298" i="2"/>
  <c r="J261" i="2"/>
  <c r="J241" i="2"/>
  <c r="J231" i="2"/>
  <c r="J221" i="2"/>
  <c r="J211" i="2"/>
  <c r="J206" i="2"/>
  <c r="J191" i="2"/>
  <c r="J176" i="2"/>
  <c r="J148" i="2"/>
  <c r="J116" i="2"/>
  <c r="BK568" i="2"/>
  <c r="BK560" i="2"/>
  <c r="BK547" i="2"/>
  <c r="J529" i="2"/>
  <c r="BK519" i="2"/>
  <c r="BK509" i="2"/>
  <c r="BK494" i="2"/>
  <c r="J480" i="2"/>
  <c r="BK468" i="2"/>
  <c r="BK434" i="2"/>
  <c r="BK375" i="2"/>
  <c r="BK366" i="2"/>
  <c r="J332" i="2"/>
  <c r="J269" i="2"/>
  <c r="BK221" i="2"/>
  <c r="BK186" i="2"/>
  <c r="BK116" i="2"/>
  <c r="J581" i="2"/>
  <c r="BK565" i="2"/>
  <c r="BK542" i="2"/>
  <c r="J519" i="2"/>
  <c r="J489" i="2"/>
  <c r="BK425" i="2"/>
  <c r="J348" i="2"/>
  <c r="BK309" i="2"/>
  <c r="J286" i="2"/>
  <c r="BK181" i="2"/>
  <c r="BK102" i="2"/>
  <c r="BK97" i="3"/>
  <c r="J95" i="3"/>
  <c r="J94" i="3"/>
  <c r="BK93" i="3"/>
  <c r="BK92" i="3"/>
  <c r="BK89" i="3"/>
  <c r="BK87" i="3"/>
  <c r="BK86" i="3"/>
  <c r="BK581" i="2"/>
  <c r="BK573" i="2"/>
  <c r="J568" i="2"/>
  <c r="J563" i="2"/>
  <c r="J558" i="2"/>
  <c r="BK534" i="2"/>
  <c r="BK504" i="2"/>
  <c r="BK489" i="2"/>
  <c r="J468" i="2"/>
  <c r="BK443" i="2"/>
  <c r="BK418" i="2"/>
  <c r="BK402" i="2"/>
  <c r="J380" i="2"/>
  <c r="J366" i="2"/>
  <c r="BK344" i="2"/>
  <c r="BK332" i="2"/>
  <c r="J323" i="2"/>
  <c r="BK304" i="2"/>
  <c r="J277" i="2"/>
  <c r="BK241" i="2"/>
  <c r="J216" i="2"/>
  <c r="BK206" i="2"/>
  <c r="J186" i="2"/>
  <c r="BK136" i="2"/>
  <c r="J102" i="2"/>
  <c r="BK92" i="2"/>
  <c r="BK463" i="2"/>
  <c r="J434" i="2"/>
  <c r="J393" i="2"/>
  <c r="J361" i="2"/>
  <c r="J336" i="2"/>
  <c r="BK323" i="2"/>
  <c r="J309" i="2"/>
  <c r="BK269" i="2"/>
  <c r="J251" i="2"/>
  <c r="BK380" i="2"/>
  <c r="J353" i="2"/>
  <c r="BK336" i="2"/>
  <c r="BK261" i="2"/>
  <c r="BK216" i="2"/>
  <c r="BK176" i="2"/>
  <c r="J125" i="2"/>
  <c r="J577" i="2"/>
  <c r="BK558" i="2"/>
  <c r="BK529" i="2"/>
  <c r="J509" i="2"/>
  <c r="BK480" i="2"/>
  <c r="J443" i="2"/>
  <c r="BK353" i="2"/>
  <c r="J314" i="2"/>
  <c r="J291" i="2"/>
  <c r="J236" i="2"/>
  <c r="BK111" i="2"/>
  <c r="BK277" i="2"/>
  <c r="J196" i="2"/>
  <c r="BK171" i="2"/>
  <c r="J92" i="2"/>
  <c r="J570" i="2"/>
  <c r="J547" i="2"/>
  <c r="BK524" i="2"/>
  <c r="J499" i="2"/>
  <c r="BK472" i="2"/>
  <c r="BK393" i="2"/>
  <c r="J344" i="2"/>
  <c r="J304" i="2"/>
  <c r="J281" i="2"/>
  <c r="J136" i="2"/>
  <c r="AS54" i="1"/>
  <c r="P379" i="2" l="1"/>
  <c r="P91" i="2"/>
  <c r="T91" i="2"/>
  <c r="P205" i="2"/>
  <c r="T205" i="2"/>
  <c r="P220" i="2"/>
  <c r="T220" i="2"/>
  <c r="P303" i="2"/>
  <c r="BK379" i="2"/>
  <c r="J379" i="2" s="1"/>
  <c r="J65" i="2" s="1"/>
  <c r="T379" i="2"/>
  <c r="BK91" i="2"/>
  <c r="J91" i="2" s="1"/>
  <c r="J61" i="2" s="1"/>
  <c r="R91" i="2"/>
  <c r="BK205" i="2"/>
  <c r="J205" i="2" s="1"/>
  <c r="J62" i="2" s="1"/>
  <c r="R205" i="2"/>
  <c r="BK220" i="2"/>
  <c r="J220" i="2" s="1"/>
  <c r="J63" i="2" s="1"/>
  <c r="R220" i="2"/>
  <c r="BK303" i="2"/>
  <c r="J303" i="2" s="1"/>
  <c r="J64" i="2" s="1"/>
  <c r="R303" i="2"/>
  <c r="T303" i="2"/>
  <c r="R379" i="2"/>
  <c r="BK557" i="2"/>
  <c r="J557" i="2"/>
  <c r="J66" i="2" s="1"/>
  <c r="P557" i="2"/>
  <c r="R557" i="2"/>
  <c r="T557" i="2"/>
  <c r="BK576" i="2"/>
  <c r="J576" i="2" s="1"/>
  <c r="J69" i="2" s="1"/>
  <c r="P576" i="2"/>
  <c r="P575" i="2" s="1"/>
  <c r="R576" i="2"/>
  <c r="R575" i="2" s="1"/>
  <c r="T576" i="2"/>
  <c r="T575" i="2"/>
  <c r="BK85" i="3"/>
  <c r="J85" i="3"/>
  <c r="J61" i="3"/>
  <c r="P85" i="3"/>
  <c r="R85" i="3"/>
  <c r="T85" i="3"/>
  <c r="BK91" i="3"/>
  <c r="J91" i="3"/>
  <c r="J62" i="3" s="1"/>
  <c r="P91" i="3"/>
  <c r="R91" i="3"/>
  <c r="T91" i="3"/>
  <c r="E48" i="2"/>
  <c r="BE92" i="2"/>
  <c r="BE121" i="2"/>
  <c r="BE148" i="2"/>
  <c r="BE160" i="2"/>
  <c r="BE186" i="2"/>
  <c r="BE196" i="2"/>
  <c r="BE211" i="2"/>
  <c r="BE216" i="2"/>
  <c r="BE221" i="2"/>
  <c r="BE246" i="2"/>
  <c r="BE251" i="2"/>
  <c r="BE256" i="2"/>
  <c r="BE261" i="2"/>
  <c r="BE269" i="2"/>
  <c r="BE323" i="2"/>
  <c r="BE332" i="2"/>
  <c r="BE336" i="2"/>
  <c r="BE348" i="2"/>
  <c r="BE361" i="2"/>
  <c r="BE366" i="2"/>
  <c r="BE371" i="2"/>
  <c r="BE375" i="2"/>
  <c r="BE380" i="2"/>
  <c r="BE402" i="2"/>
  <c r="BE463" i="2"/>
  <c r="BE480" i="2"/>
  <c r="BE519" i="2"/>
  <c r="BE524" i="2"/>
  <c r="BE534" i="2"/>
  <c r="BE552" i="2"/>
  <c r="BE573" i="2"/>
  <c r="BE577" i="2"/>
  <c r="BE581" i="2"/>
  <c r="F55" i="2"/>
  <c r="J83" i="2"/>
  <c r="BE102" i="2"/>
  <c r="BE136" i="2"/>
  <c r="BE206" i="2"/>
  <c r="BE227" i="2"/>
  <c r="BE236" i="2"/>
  <c r="BE286" i="2"/>
  <c r="BE298" i="2"/>
  <c r="BE304" i="2"/>
  <c r="BE319" i="2"/>
  <c r="BE344" i="2"/>
  <c r="BE353" i="2"/>
  <c r="BE357" i="2"/>
  <c r="BE386" i="2"/>
  <c r="BE393" i="2"/>
  <c r="BE412" i="2"/>
  <c r="BE418" i="2"/>
  <c r="BE443" i="2"/>
  <c r="BE472" i="2"/>
  <c r="BE494" i="2"/>
  <c r="BE504" i="2"/>
  <c r="BE514" i="2"/>
  <c r="BE542" i="2"/>
  <c r="BE565" i="2"/>
  <c r="BE570" i="2"/>
  <c r="BE97" i="2"/>
  <c r="BE181" i="2"/>
  <c r="BE277" i="2"/>
  <c r="BE281" i="2"/>
  <c r="BE328" i="2"/>
  <c r="BE340" i="2"/>
  <c r="BE425" i="2"/>
  <c r="BE434" i="2"/>
  <c r="BE485" i="2"/>
  <c r="BE111" i="2"/>
  <c r="BE116" i="2"/>
  <c r="BE125" i="2"/>
  <c r="BE171" i="2"/>
  <c r="BE176" i="2"/>
  <c r="BE191" i="2"/>
  <c r="BE231" i="2"/>
  <c r="BE241" i="2"/>
  <c r="BE291" i="2"/>
  <c r="BE309" i="2"/>
  <c r="BE314" i="2"/>
  <c r="BE453" i="2"/>
  <c r="BE468" i="2"/>
  <c r="BE476" i="2"/>
  <c r="BE489" i="2"/>
  <c r="BE499" i="2"/>
  <c r="BE509" i="2"/>
  <c r="BE529" i="2"/>
  <c r="BE547" i="2"/>
  <c r="BE558" i="2"/>
  <c r="BE560" i="2"/>
  <c r="BE563" i="2"/>
  <c r="BE568" i="2"/>
  <c r="BK572" i="2"/>
  <c r="J572" i="2"/>
  <c r="J67" i="2"/>
  <c r="E48" i="3"/>
  <c r="J52" i="3"/>
  <c r="F55" i="3"/>
  <c r="BE86" i="3"/>
  <c r="BE87" i="3"/>
  <c r="BE89" i="3"/>
  <c r="BE92" i="3"/>
  <c r="BE93" i="3"/>
  <c r="BE94" i="3"/>
  <c r="BE95" i="3"/>
  <c r="BE97" i="3"/>
  <c r="BK96" i="3"/>
  <c r="J96" i="3"/>
  <c r="J63" i="3" s="1"/>
  <c r="J34" i="3"/>
  <c r="AW56" i="1"/>
  <c r="F36" i="3"/>
  <c r="BC56" i="1" s="1"/>
  <c r="F34" i="2"/>
  <c r="BA55" i="1" s="1"/>
  <c r="F35" i="3"/>
  <c r="BB56" i="1" s="1"/>
  <c r="J34" i="2"/>
  <c r="AW55" i="1"/>
  <c r="F37" i="3"/>
  <c r="BD56" i="1" s="1"/>
  <c r="F37" i="2"/>
  <c r="BD55" i="1" s="1"/>
  <c r="F34" i="3"/>
  <c r="BA56" i="1" s="1"/>
  <c r="F35" i="2"/>
  <c r="BB55" i="1"/>
  <c r="F36" i="2"/>
  <c r="BC55" i="1" s="1"/>
  <c r="R90" i="2" l="1"/>
  <c r="R89" i="2"/>
  <c r="R84" i="3"/>
  <c r="R83" i="3"/>
  <c r="T90" i="2"/>
  <c r="T89" i="2"/>
  <c r="P90" i="2"/>
  <c r="P89" i="2"/>
  <c r="AU55" i="1" s="1"/>
  <c r="T84" i="3"/>
  <c r="T83" i="3"/>
  <c r="P84" i="3"/>
  <c r="P83" i="3"/>
  <c r="AU56" i="1"/>
  <c r="BK90" i="2"/>
  <c r="BK575" i="2"/>
  <c r="J575" i="2" s="1"/>
  <c r="J68" i="2" s="1"/>
  <c r="BK84" i="3"/>
  <c r="J84" i="3"/>
  <c r="J60" i="3"/>
  <c r="J33" i="2"/>
  <c r="AV55" i="1" s="1"/>
  <c r="AT55" i="1" s="1"/>
  <c r="BB54" i="1"/>
  <c r="W31" i="1"/>
  <c r="BD54" i="1"/>
  <c r="W33" i="1" s="1"/>
  <c r="BA54" i="1"/>
  <c r="W30" i="1" s="1"/>
  <c r="F33" i="2"/>
  <c r="AZ55" i="1" s="1"/>
  <c r="BC54" i="1"/>
  <c r="W32" i="1"/>
  <c r="J33" i="3"/>
  <c r="AV56" i="1" s="1"/>
  <c r="AT56" i="1" s="1"/>
  <c r="F33" i="3"/>
  <c r="AZ56" i="1"/>
  <c r="BK89" i="2" l="1"/>
  <c r="J89" i="2"/>
  <c r="J59" i="2"/>
  <c r="J90" i="2"/>
  <c r="J60" i="2"/>
  <c r="BK83" i="3"/>
  <c r="J83" i="3"/>
  <c r="J59" i="3"/>
  <c r="AY54" i="1"/>
  <c r="AX54" i="1"/>
  <c r="AW54" i="1"/>
  <c r="AK30" i="1"/>
  <c r="AZ54" i="1"/>
  <c r="W29" i="1" s="1"/>
  <c r="AU54" i="1"/>
  <c r="AV54" i="1" l="1"/>
  <c r="AK29" i="1"/>
  <c r="J30" i="2"/>
  <c r="AG55" i="1"/>
  <c r="AN55" i="1"/>
  <c r="J30" i="3"/>
  <c r="AG56" i="1"/>
  <c r="AN56" i="1"/>
  <c r="J39" i="2" l="1"/>
  <c r="J39" i="3"/>
  <c r="AT54" i="1"/>
  <c r="AG54" i="1"/>
  <c r="AK26" i="1"/>
  <c r="AK35" i="1" s="1"/>
  <c r="AN54" i="1" l="1"/>
</calcChain>
</file>

<file path=xl/sharedStrings.xml><?xml version="1.0" encoding="utf-8"?>
<sst xmlns="http://schemas.openxmlformats.org/spreadsheetml/2006/main" count="6089" uniqueCount="923">
  <si>
    <t>Export Komplet</t>
  </si>
  <si>
    <t>VZ</t>
  </si>
  <si>
    <t>2.0</t>
  </si>
  <si>
    <t>ZAMOK</t>
  </si>
  <si>
    <t>False</t>
  </si>
  <si>
    <t>{fc52e1ff-bca0-43e2-9253-9db21ccf892a}</t>
  </si>
  <si>
    <t>0,01</t>
  </si>
  <si>
    <t>21</t>
  </si>
  <si>
    <t>15</t>
  </si>
  <si>
    <t>REKAPITULACE STAVBY</t>
  </si>
  <si>
    <t>v ---  níže se nacházejí doplnkové a pomocné údaje k sestavám  --- v</t>
  </si>
  <si>
    <t>Návod na vyplnění</t>
  </si>
  <si>
    <t>0,001</t>
  </si>
  <si>
    <t>Kód:</t>
  </si>
  <si>
    <t>JP0320A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</si>
  <si>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</si>
  <si>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</si>
  <si>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Chodník při průtahu silnice II-232 - varianta chodníku z asfaltu</t>
  </si>
  <si>
    <t>KSO:</t>
  </si>
  <si>
    <t/>
  </si>
  <si>
    <t>CC-CZ:</t>
  </si>
  <si>
    <t>Místo:</t>
  </si>
  <si>
    <t>Osek u Rokycan</t>
  </si>
  <si>
    <t>Datum:</t>
  </si>
  <si>
    <t>21. 7. 2020</t>
  </si>
  <si>
    <t>Zadavatel:</t>
  </si>
  <si>
    <t>IČ:</t>
  </si>
  <si>
    <t>00258954</t>
  </si>
  <si>
    <t>Obec Osek, Osek čp 18, 328 21 Osek</t>
  </si>
  <si>
    <t>DIČ:</t>
  </si>
  <si>
    <t>Uchazeč:</t>
  </si>
  <si>
    <t>Vyplň údaj</t>
  </si>
  <si>
    <t>Projektant:</t>
  </si>
  <si>
    <t>14692708</t>
  </si>
  <si>
    <t>True</t>
  </si>
  <si>
    <t>ing. Jiří Pangrác</t>
  </si>
  <si>
    <t>CZ5409130287</t>
  </si>
  <si>
    <t>Zpracovatel:</t>
  </si>
  <si>
    <t>40533255</t>
  </si>
  <si>
    <t>Zdeněk Basl</t>
  </si>
  <si>
    <t>CZ6204140789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</si>
  <si>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</si>
  <si>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</si>
  <si>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</si>
  <si>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</si>
  <si>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</si>
  <si>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</si>
  <si>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</si>
  <si>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</si>
  <si>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</si>
  <si>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</si>
  <si>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</si>
  <si>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</si>
  <si>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</si>
  <si>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</si>
  <si>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</si>
  <si>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</si>
  <si>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</si>
  <si>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</si>
  <si>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</si>
  <si>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</si>
  <si>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</si>
  <si>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</si>
  <si>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</si>
  <si>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</si>
  <si>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</si>
  <si>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</si>
  <si>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</si>
  <si>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</si>
  <si>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</si>
  <si>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</si>
  <si>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</si>
  <si>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</si>
  <si>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</si>
  <si>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</si>
  <si>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</si>
  <si>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</si>
  <si>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</si>
  <si>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</si>
  <si>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</si>
  <si>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</si>
  <si>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</si>
  <si>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JP03201</t>
  </si>
  <si>
    <t>SO 100 - Dopravní řešení</t>
  </si>
  <si>
    <t>STA</t>
  </si>
  <si>
    <t>1</t>
  </si>
  <si>
    <t>{5a3459f5-7f55-4c6d-8de7-d9df532fa4d2}</t>
  </si>
  <si>
    <t>2</t>
  </si>
  <si>
    <t>JP0320VON</t>
  </si>
  <si>
    <t>Vedlejší a ostatní náklady</t>
  </si>
  <si>
    <t>VON</t>
  </si>
  <si>
    <t>{53a44d3c-af4d-4e78-803d-7ae0b760e12a}</t>
  </si>
  <si>
    <t>F01</t>
  </si>
  <si>
    <t>Plocha chodníku</t>
  </si>
  <si>
    <t>m2</t>
  </si>
  <si>
    <t>1450,711</t>
  </si>
  <si>
    <t>3</t>
  </si>
  <si>
    <t>F02</t>
  </si>
  <si>
    <t>Plocha přejezdů a vjezdů</t>
  </si>
  <si>
    <t>195,202</t>
  </si>
  <si>
    <t>KRYCÍ LIST SOUPISU PRACÍ</t>
  </si>
  <si>
    <t>F03</t>
  </si>
  <si>
    <t>Plocha komunikace v místě napojení na místní</t>
  </si>
  <si>
    <t>94,933</t>
  </si>
  <si>
    <t>F04</t>
  </si>
  <si>
    <t>Délka silničních obrub</t>
  </si>
  <si>
    <t>m</t>
  </si>
  <si>
    <t>825,602</t>
  </si>
  <si>
    <t>F05</t>
  </si>
  <si>
    <t>Délka chodníkových obrub</t>
  </si>
  <si>
    <t>375,769</t>
  </si>
  <si>
    <t>F06</t>
  </si>
  <si>
    <t>Plochy zatravněné</t>
  </si>
  <si>
    <t>419,29</t>
  </si>
  <si>
    <t>Objekt:</t>
  </si>
  <si>
    <t>F07</t>
  </si>
  <si>
    <t>Délka ochrany objektů nopovou folií</t>
  </si>
  <si>
    <t>693,907</t>
  </si>
  <si>
    <t>JP03201 - SO 100 - Dopravní řešení</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</si>
  <si>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</si>
  <si>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</si>
  <si>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</si>
  <si>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</si>
  <si>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</si>
  <si>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</si>
  <si>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</si>
  <si>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</si>
  <si>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</si>
  <si>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</si>
  <si>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</si>
  <si>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</si>
  <si>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</si>
  <si>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</si>
  <si>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</si>
  <si>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</si>
  <si>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</si>
  <si>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</si>
  <si>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</si>
  <si>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</si>
  <si>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</si>
  <si>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</si>
  <si>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</si>
  <si>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</si>
  <si>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</si>
  <si>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</si>
  <si>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</si>
  <si>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</si>
  <si>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</si>
  <si>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</si>
  <si>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</si>
  <si>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</si>
  <si>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113154113</t>
  </si>
  <si>
    <t>Frézování živičného podkladu nebo krytu s naložením na dopravní prostředek plochy do 500 m2 bez překážek v trase pruhu šířky do 0,5 m, tloušťky vrstvy 50 mm</t>
  </si>
  <si>
    <t>CS ÚRS 2020 01</t>
  </si>
  <si>
    <t>4</t>
  </si>
  <si>
    <t>-1798659156</t>
  </si>
  <si>
    <t>PSC</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</si>
  <si>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</si>
  <si>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VV</t>
  </si>
  <si>
    <t>obruby silniční-doplnění krytu-spodní a horní vrstva</t>
  </si>
  <si>
    <t>F04*(0,5+0,3)</t>
  </si>
  <si>
    <t>Součet</t>
  </si>
  <si>
    <t>113202111</t>
  </si>
  <si>
    <t>Vytrhání obrub s vybouráním lože, s přemístěním hmot na skládku na vzdálenost do 3 m nebo s naložením na dopravní prostředek z krajníků nebo obrubníků stojatých</t>
  </si>
  <si>
    <t>641486973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</si>
  <si>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</si>
  <si>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obruby silniční</t>
  </si>
  <si>
    <t>122251105</t>
  </si>
  <si>
    <t>Odkopávky a prokopávky nezapažené strojně v hornině třídy těžitelnosti I skupiny 3 přes 500 do 1 000 m3</t>
  </si>
  <si>
    <t>m3</t>
  </si>
  <si>
    <t>240823735</t>
  </si>
  <si>
    <t xml:space="preserve">Poznámka k souboru cen:_x000D_
1. V cenách jsou započteny i náklady na přehození výkopku na vzdálenost do 3 m nebo naložení na dopravní prostředek._x000D_
</t>
  </si>
  <si>
    <t>chodník</t>
  </si>
  <si>
    <t>F01*0,34</t>
  </si>
  <si>
    <t>chodníkové přejezdy, vjezdy</t>
  </si>
  <si>
    <t>F02*0,45</t>
  </si>
  <si>
    <t>komunikace v místě připojení na místní</t>
  </si>
  <si>
    <t>F03*0,46</t>
  </si>
  <si>
    <t>132254101</t>
  </si>
  <si>
    <t>Hloubení zapažených rýh šířky do 800 mm strojně s urovnáním dna do předepsaného profilu a spádu v hornině třídy těžitelnosti I skupiny 3 do 20 m3</t>
  </si>
  <si>
    <t>788706144</t>
  </si>
  <si>
    <t xml:space="preserve">Poznámka k souboru cen:_x000D_
1. V cenách jsou započteny i náklady na přehození výkopku na přilehlém terénu na vzdálenost do 3 m od podélné osy rýhy nebo naložení na dopravní prostředek._x000D_
</t>
  </si>
  <si>
    <t>připojení nové vpustí UV7-dn150-prům.hl.150cm, š 80cm</t>
  </si>
  <si>
    <t>1*2*0,8*1,5</t>
  </si>
  <si>
    <t>5</t>
  </si>
  <si>
    <t>151101101</t>
  </si>
  <si>
    <t>Zřízení pažení a rozepření stěn rýh pro podzemní vedení příložné pro jakoukoliv mezerovitost, hloubky do 2 m</t>
  </si>
  <si>
    <t>-1288471402</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</si>
  <si>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</si>
  <si>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1*2*1,5*2</t>
  </si>
  <si>
    <t>6</t>
  </si>
  <si>
    <t>151101111</t>
  </si>
  <si>
    <t>Odstranění pažení a rozepření stěn rýh pro podzemní vedení s uložením materiálu na vzdálenost do 3 m od kraje výkopu příložné, hloubky do 2 m</t>
  </si>
  <si>
    <t>267219887</t>
  </si>
  <si>
    <t>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</si>
  <si>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</si>
  <si>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</si>
  <si>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360772844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</si>
  <si>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</si>
  <si>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připojení nové vpustí UV7-dn150-prům.hl.150cm, š 80cm-obsyp pískem</t>
  </si>
  <si>
    <t>1*2*0,8*0,6</t>
  </si>
  <si>
    <t>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</si>
  <si>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</si>
  <si>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</si>
  <si>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-283130625</t>
  </si>
  <si>
    <t>625,712*5 'Přepočtené koeficientem množství</t>
  </si>
  <si>
    <t>9</t>
  </si>
  <si>
    <t>171201221</t>
  </si>
  <si>
    <t>Poplatek za uložení stavebního odpadu na skládce (skládkovné) zeminy a kamení zatříděného do Katalogu odpadů pod kódem 17 05 04</t>
  </si>
  <si>
    <t>t</t>
  </si>
  <si>
    <t>1546708182</t>
  </si>
  <si>
    <t xml:space="preserve">Poznámka k souboru cen:_x000D_
1. Ceny uvedené v souboru cen je doporučeno opravit podle aktuálních cen místně příslušné skládky._x000D_
2. V cenách je započítán poplatek za ukládání odpadu dle zákona 185/2001 Sb._x000D_
</t>
  </si>
  <si>
    <t>625,712*1,8 'Přepočtené koeficientem množství</t>
  </si>
  <si>
    <t>10</t>
  </si>
  <si>
    <t>171251201</t>
  </si>
  <si>
    <t>Uložení sypaniny na skládky nebo meziskládky bez hutnění s upravením uložené sypaniny do předepsaného tvaru</t>
  </si>
  <si>
    <t>-386123447</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</si>
  <si>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</si>
  <si>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11</t>
  </si>
  <si>
    <t>174151101</t>
  </si>
  <si>
    <t>Zásyp sypaninou z jakékoliv horniny strojně s uložením výkopku ve vrstvách se zhutněním jam, šachet, rýh nebo kolem objektů v těchto vykopávkách</t>
  </si>
  <si>
    <t>-184232770</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</si>
  <si>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</si>
  <si>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1*2*0,8*(1,5-0,6)</t>
  </si>
  <si>
    <t>12</t>
  </si>
  <si>
    <t>181351003</t>
  </si>
  <si>
    <t>Rozprostření a urovnání ornice v rovině nebo ve svahu sklonu do 1:5 strojně při souvislé ploše do 100 m2, tl. vrstvy do 200 mm</t>
  </si>
  <si>
    <t>-923632925</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</si>
  <si>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</si>
  <si>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travnaté plochy</t>
  </si>
  <si>
    <t>13</t>
  </si>
  <si>
    <t>M</t>
  </si>
  <si>
    <t>103715001-02</t>
  </si>
  <si>
    <t>Travní zemina</t>
  </si>
  <si>
    <t>-587471146</t>
  </si>
  <si>
    <t>F06*0,15</t>
  </si>
  <si>
    <t>62,894*1,15 'Přepočtené koeficientem množství</t>
  </si>
  <si>
    <t>14</t>
  </si>
  <si>
    <t>181411131</t>
  </si>
  <si>
    <t>Založení trávníku na půdě předem připravené plochy do 1000 m2 výsevem včetně utažení parkového v rovině nebo na svahu do 1:5</t>
  </si>
  <si>
    <t>864646739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</si>
  <si>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</si>
  <si>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</si>
  <si>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</si>
  <si>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</si>
  <si>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1187458101</t>
  </si>
  <si>
    <t>419,29*0,025 'Přepočtené koeficientem množství</t>
  </si>
  <si>
    <t>16</t>
  </si>
  <si>
    <t>181951112</t>
  </si>
  <si>
    <t>Úprava pláně vyrovnáním výškových rozdílů strojně v hornině třídy těžitelnosti I, skupiny 1 až 3 se zhutněním</t>
  </si>
  <si>
    <t>-126678821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</si>
  <si>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</si>
  <si>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Vodorovné konstrukce</t>
  </si>
  <si>
    <t>17</t>
  </si>
  <si>
    <t>451572111</t>
  </si>
  <si>
    <t>Lože pod potrubí, stoky a drobné objekty v otevřeném výkopu z kameniva drobného těženého 0 až 4 mm</t>
  </si>
  <si>
    <t>1809458771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</si>
  <si>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</si>
  <si>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18</t>
  </si>
  <si>
    <t>452112111</t>
  </si>
  <si>
    <t>Osazení betonových dílců prstenců nebo rámů pod poklopy a mříže, výšky do 100 mm</t>
  </si>
  <si>
    <t>kus</t>
  </si>
  <si>
    <t>-1477827115</t>
  </si>
  <si>
    <t xml:space="preserve">Poznámka k souboru cen:_x000D_
1. V cenách nejsou započteny náklady na dodávku betonových výrobků; tyto se oceňují ve specifikaci._x000D_
</t>
  </si>
  <si>
    <t>nová vpusť UV7</t>
  </si>
  <si>
    <t>19</t>
  </si>
  <si>
    <t>592238641-01</t>
  </si>
  <si>
    <t>prstenec betonový pro uliční vpusť vyrovnávací 50x27x6 cm</t>
  </si>
  <si>
    <t>1042958644</t>
  </si>
  <si>
    <t>Komunikace pozemní</t>
  </si>
  <si>
    <t>20</t>
  </si>
  <si>
    <t>564861111</t>
  </si>
  <si>
    <t>Podklad ze štěrkodrti ŠD s rozprostřením a zhutněním, po zhutnění tl. 200 mm</t>
  </si>
  <si>
    <t>-1517835812</t>
  </si>
  <si>
    <t>564871111</t>
  </si>
  <si>
    <t>Podklad ze štěrkodrti ŠD s rozprostřením a zhutněním, po zhutnění tl. 250 mm</t>
  </si>
  <si>
    <t>2074471709</t>
  </si>
  <si>
    <t>22</t>
  </si>
  <si>
    <t>564942113</t>
  </si>
  <si>
    <t>Podklad z mechanicky zpevněného kameniva MZK (minerální beton) s rozprostřením a s hutněním, po zhutnění tl. 140 mm</t>
  </si>
  <si>
    <t>-237645166</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</si>
  <si>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</si>
  <si>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23</t>
  </si>
  <si>
    <t>564952111</t>
  </si>
  <si>
    <t>Podklad z mechanicky zpevněného kameniva MZK (minerální beton) s rozprostřením a s hutněním, po zhutnění tl. 150 mm</t>
  </si>
  <si>
    <t>-503089230</t>
  </si>
  <si>
    <t>24</t>
  </si>
  <si>
    <t>565131111</t>
  </si>
  <si>
    <t>Vyrovnání povrchu dosavadních podkladů s rozprostřením hmot a zhutněním obalovaným kamenivem ACP (OK) tl. 50 mm</t>
  </si>
  <si>
    <t>1711273812</t>
  </si>
  <si>
    <t xml:space="preserve">Poznámka k souboru cen:_x000D_
1. Ceny jsou určeny pro vyrovnání podkladů (včetně výtluků) pod obrusnou vrstvu. Pro volbu ceny je rozhodující průměrná tloušťka podkladu._x000D_
</t>
  </si>
  <si>
    <t>obruby silniční-doplnění krytu-spodní vrstva</t>
  </si>
  <si>
    <t>F04*0,3</t>
  </si>
  <si>
    <t>25</t>
  </si>
  <si>
    <t>565136111</t>
  </si>
  <si>
    <t>Asfaltový beton vrstva podkladní ACP 22 (obalované kamenivo hrubozrnné - OKH) s rozprostřením a zhutněním v pruhu šířky přes 1,5 do 3 m, po zhutnění tl. 50 mm</t>
  </si>
  <si>
    <t>1611357319</t>
  </si>
  <si>
    <t xml:space="preserve">Poznámka k souboru cen:_x000D_
1. Cenami 565 1.-610 lze oceňovat např. chodníky, úzké cesty a vjezdy v pruhu šířky do 1,5 m jakékoliv délky a jednotlivé plochy velikosti do 10 m2._x000D_
2. ČSN EN 13108-1 připouští pro ACP 22 pouze tl. 60 až 100 mm._x000D_
</t>
  </si>
  <si>
    <t>26</t>
  </si>
  <si>
    <t>565145111</t>
  </si>
  <si>
    <t>Asfaltový beton vrstva podkladní ACP 16 (obalované kamenivo střednězrnné - OKS) s rozprostřením a zhutněním v pruhu šířky přes 1,5 do 3 m, po zhutnění tl. 60 mm</t>
  </si>
  <si>
    <t>564894213</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</si>
  <si>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</si>
  <si>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27</t>
  </si>
  <si>
    <t>572341112</t>
  </si>
  <si>
    <t>Vyspravení krytu komunikací po překopech inženýrských sítí plochy přes 15 m2 asfaltovým betonem ACO (AB), po zhutnění tl. přes 50 do 70 mm</t>
  </si>
  <si>
    <t>1292809299</t>
  </si>
  <si>
    <t xml:space="preserve">Poznámka k souboru cen:_x000D_
1. Ceny jsou určeny pro vyspravení krytů po překopech pro inženýrské sítě trvalé i dočasné (předepíše-li to projekt)._x000D_
2. Ceny jsou určeny pouze pro případy havárií, přeložek nebo běžných oprav inženýrských sítí._x000D_
3. Ceny nelze použít v rámci výstavby nových inženýrských sítí._x000D_
4. V cenách nejsou započteny náklady na:_x000D_
a) postřik živičný spojovací, který se oceňuje cenami souboru cen 573 2.-11 Postřik živičný spojovací části A 01 tohoto katalogu,_x000D_
b) zdrsňovací posyp, který se oceňuje cenami 578 90-112 Zdrsňovací posyp litého asfaltu z kameniva drobného drceného obaleného asfaltem při překopech inženýrských sítí, 572 40-41 Posyp živičného podkladu nebo krytu části C 01 tohoto katalogu._x000D_
</t>
  </si>
  <si>
    <t>obruby silniční-doplnění krytu-horní vrstva</t>
  </si>
  <si>
    <t>F04*0,5</t>
  </si>
  <si>
    <t>28</t>
  </si>
  <si>
    <t>573111111</t>
  </si>
  <si>
    <t>Postřik infiltrační PI z asfaltu silničního s posypem kamenivem, v množství 0,60 kg/m2</t>
  </si>
  <si>
    <t>1642514183</t>
  </si>
  <si>
    <t>29</t>
  </si>
  <si>
    <t>573211107</t>
  </si>
  <si>
    <t>Postřik spojovací PS bez posypu kamenivem z asfaltu silničního, v množství 0,30 kg/m2</t>
  </si>
  <si>
    <t>-790932863</t>
  </si>
  <si>
    <t>30</t>
  </si>
  <si>
    <t>577133111</t>
  </si>
  <si>
    <t>Asfaltový beton vrstva obrusná ACO 8 (ABJ) s rozprostřením a se zhutněním z nemodifikovaného asfaltu v pruhu šířky do 3 m, po zhutnění tl. 40 mm</t>
  </si>
  <si>
    <t>-528614650</t>
  </si>
  <si>
    <t>31</t>
  </si>
  <si>
    <t>577144111</t>
  </si>
  <si>
    <t>Asfaltový beton vrstva obrusná ACO 11 (ABS) s rozprostřením a se zhutněním z nemodifikovaného asfaltu v pruhu šířky do 3 m tř. I, po zhutnění tl. 50 mm</t>
  </si>
  <si>
    <t>1079530128</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</si>
  <si>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</si>
  <si>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32</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</si>
  <si>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</si>
  <si>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</si>
  <si>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-1258511385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</si>
  <si>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</si>
  <si>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33</t>
  </si>
  <si>
    <t>59245005</t>
  </si>
  <si>
    <t>dlažba tvar obdélník betonová 200x100x80mm barevná</t>
  </si>
  <si>
    <t>-1731838684</t>
  </si>
  <si>
    <t>odpočet-chodníkové přejezdy, vjezdy-nevidomí</t>
  </si>
  <si>
    <t>-(5,5*10+4,5+7,5+3,5+6)*0,4</t>
  </si>
  <si>
    <t>164,602*1,02 'Přepočtené koeficientem množství</t>
  </si>
  <si>
    <t>34</t>
  </si>
  <si>
    <t>59245226</t>
  </si>
  <si>
    <t>dlažba tvar obdélník betonová pro nevidomé 200x100x80mm barevná</t>
  </si>
  <si>
    <t>1508463266</t>
  </si>
  <si>
    <t>chodníkové přejezdy, vjezdy-nevidomí</t>
  </si>
  <si>
    <t>(5,5*10+4,5+7,5+3,5+6)*0,4</t>
  </si>
  <si>
    <t>30,6*1,02 'Přepočtené koeficientem množství</t>
  </si>
  <si>
    <t>Trubní vedení</t>
  </si>
  <si>
    <t>35</t>
  </si>
  <si>
    <t>837375121</t>
  </si>
  <si>
    <t>Výsek a montáž kameninové odbočné tvarovky na kameninovém potrubí DN 300</t>
  </si>
  <si>
    <t>1577792195</t>
  </si>
  <si>
    <t xml:space="preserve">Poznámka k souboru cen:_x000D_
1. Ceny jsou určeny pro dodatečné osazení odbočné tvarovky na dosavadním potrubí._x000D_
2. V cenách jsou započteny i náklady na odsekání betonu a nové obetonování betonem tř. C 12/15._x000D_
3. V cenách nejsou započteny náklady na dodání kameninové trouby a kameninové tvarovky; tyto náklady se oceňují ve specifikaci. Ztratné lze u trub dohodnout ve výši 1,5 %._x000D_
</t>
  </si>
  <si>
    <t>připojení nové vpustí UV7-dn150</t>
  </si>
  <si>
    <t>36</t>
  </si>
  <si>
    <t>871315221</t>
  </si>
  <si>
    <t>Kanalizační potrubí z tvrdého PVC v otevřeném výkopu ve sklonu do 20 %, hladkého plnostěnného jednovrstvého, tuhost třídy SN 8 DN 160</t>
  </si>
  <si>
    <t>-947533712</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</si>
  <si>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</si>
  <si>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37</t>
  </si>
  <si>
    <t>877315211</t>
  </si>
  <si>
    <t>Montáž tvarovek na kanalizačním potrubí z trub z plastu z tvrdého PVC nebo z polypropylenu v otevřeném výkopu jednoosých DN 160</t>
  </si>
  <si>
    <t>475062248</t>
  </si>
  <si>
    <t xml:space="preserve">Poznámka k souboru cen:_x000D_
1. V cenách nejsou započteny náklady na dodání tvarovek. Tvarovky se oceňují ve ve specifikaci._x000D_
</t>
  </si>
  <si>
    <t>38</t>
  </si>
  <si>
    <t>28611360</t>
  </si>
  <si>
    <t>koleno kanalizace PVC KG 160x30°</t>
  </si>
  <si>
    <t>650966397</t>
  </si>
  <si>
    <t>39</t>
  </si>
  <si>
    <t>895941111</t>
  </si>
  <si>
    <t>Zřízení vpusti kanalizační uliční z betonových dílců typ UV-50 normální</t>
  </si>
  <si>
    <t>150942692</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</si>
  <si>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</si>
  <si>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40</t>
  </si>
  <si>
    <t>59223852</t>
  </si>
  <si>
    <t>dno pro uliční vpusť s kalovou prohlubní betonové 450x300x50mm</t>
  </si>
  <si>
    <t>1252676743</t>
  </si>
  <si>
    <t>41</t>
  </si>
  <si>
    <t>59223854</t>
  </si>
  <si>
    <t>skruž pro uliční vpusť s výtokovým otvorem PVC betonová 450x350x50mm</t>
  </si>
  <si>
    <t>-644715155</t>
  </si>
  <si>
    <t>42</t>
  </si>
  <si>
    <t>59223860</t>
  </si>
  <si>
    <t>skruž pro uliční vpusť středová betonová 450x195x50mm</t>
  </si>
  <si>
    <t>-1232764976</t>
  </si>
  <si>
    <t>43</t>
  </si>
  <si>
    <t>59223856</t>
  </si>
  <si>
    <t>skruž pro uliční vpusť horní betonová 450x195x50mm</t>
  </si>
  <si>
    <t>-439113957</t>
  </si>
  <si>
    <t>44</t>
  </si>
  <si>
    <t>59223866</t>
  </si>
  <si>
    <t>skruž pro uliční vpusť přechodová betonová 450-270x295x50m</t>
  </si>
  <si>
    <t>-1478575606</t>
  </si>
  <si>
    <t>45</t>
  </si>
  <si>
    <t>899204112</t>
  </si>
  <si>
    <t>Osazení mříží litinových včetně rámů a košů na bahno pro třídu zatížení D400, E600</t>
  </si>
  <si>
    <t>1028204234</t>
  </si>
  <si>
    <t xml:space="preserve">Poznámka k souboru cen:_x000D_
1. V cenách nejsou započteny náklady na dodání mříží, rámů a košů na bahno; tyto náklady se oceňují ve specifikaci._x000D_
</t>
  </si>
  <si>
    <t>vpust UV1-16</t>
  </si>
  <si>
    <t>46</t>
  </si>
  <si>
    <t>55242323</t>
  </si>
  <si>
    <t>mříž D 400 - konkávní 300x500mm</t>
  </si>
  <si>
    <t>-410759120</t>
  </si>
  <si>
    <t>47</t>
  </si>
  <si>
    <t>28661789</t>
  </si>
  <si>
    <t>koš kalový ocelový pro silniční vpusť 425mm vč. madla</t>
  </si>
  <si>
    <t>1588819881</t>
  </si>
  <si>
    <t>48</t>
  </si>
  <si>
    <t>899231111</t>
  </si>
  <si>
    <t>Výšková úprava uličního vstupu nebo vpusti do 200 mm zvýšením mříže</t>
  </si>
  <si>
    <t>-32805929</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</si>
  <si>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</si>
  <si>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vpust UV1-6,8-16</t>
  </si>
  <si>
    <t>49</t>
  </si>
  <si>
    <t>899623141</t>
  </si>
  <si>
    <t>Obetonování potrubí nebo zdiva stok betonem prostým v otevřeném výkopu, beton tř. C 12/15</t>
  </si>
  <si>
    <t>-1211045951</t>
  </si>
  <si>
    <t xml:space="preserve">Poznámka k souboru cen:_x000D_
1. Obetonování zdiva stok ve štole se oceňuje cenami souboru cen 359 31-02 Výplň za rubem cihelného zdiva stok části A 03 tohoto katalogu._x000D_
</t>
  </si>
  <si>
    <t>2*0,23</t>
  </si>
  <si>
    <t>50</t>
  </si>
  <si>
    <t>899721111</t>
  </si>
  <si>
    <t>Signalizační vodič na potrubí DN do 150 mm</t>
  </si>
  <si>
    <t>1084806927</t>
  </si>
  <si>
    <t>51</t>
  </si>
  <si>
    <t>899722112</t>
  </si>
  <si>
    <t>Krytí potrubí z plastů výstražnou fólií z PVC šířky 25 cm</t>
  </si>
  <si>
    <t>1091000963</t>
  </si>
  <si>
    <t>Ostatní konstrukce a práce, bourání</t>
  </si>
  <si>
    <t>52</t>
  </si>
  <si>
    <t>913111115</t>
  </si>
  <si>
    <t>Montáž a demontáž dočasných dopravních značek samostatných značek základních</t>
  </si>
  <si>
    <t>-723780142</t>
  </si>
  <si>
    <t xml:space="preserve">Poznámka k souboru cen:_x000D_
1. V cenách jsou započteny náklady na montáž i demontáž dočasné značky, nebo podstavce._x000D_
</t>
  </si>
  <si>
    <t>zúžení na 1 jízdní pruh-3 úseky</t>
  </si>
  <si>
    <t>C4b</t>
  </si>
  <si>
    <t>53</t>
  </si>
  <si>
    <t>913111215</t>
  </si>
  <si>
    <t>Montáž a demontáž dočasných dopravních značek Příplatek za první a každý další den použití dočasných dopravních značek k ceně 11-1115</t>
  </si>
  <si>
    <t>-519670552</t>
  </si>
  <si>
    <t>3*30 'Přepočtené koeficientem množství</t>
  </si>
  <si>
    <t>54</t>
  </si>
  <si>
    <t>913121111</t>
  </si>
  <si>
    <t>Montáž a demontáž dočasných dopravních značek kompletních značek vč. podstavce a sloupku základních</t>
  </si>
  <si>
    <t>1966642074</t>
  </si>
  <si>
    <t>A15,B21a,B21b</t>
  </si>
  <si>
    <t>3*2*3</t>
  </si>
  <si>
    <t>zúžení jízdního pruhu-15 úseků</t>
  </si>
  <si>
    <t>A15</t>
  </si>
  <si>
    <t>2*15</t>
  </si>
  <si>
    <t>55</t>
  </si>
  <si>
    <t>913121211</t>
  </si>
  <si>
    <t>Montáž a demontáž dočasných dopravních značek Příplatek za první a každý další den použití dočasných dopravních značek k ceně 12-1111</t>
  </si>
  <si>
    <t>1200467119</t>
  </si>
  <si>
    <t>48*30 'Přepočtené koeficientem množství</t>
  </si>
  <si>
    <t>56</t>
  </si>
  <si>
    <t>913221111</t>
  </si>
  <si>
    <t>Montáž a demontáž dočasných dopravních zábran světelných včetně zásobníku na akumulátor, šířky 1,5 m, 3 světla</t>
  </si>
  <si>
    <t>1522803212</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</si>
  <si>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</si>
  <si>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příčná uzávěra Z2</t>
  </si>
  <si>
    <t>57</t>
  </si>
  <si>
    <t>913221211</t>
  </si>
  <si>
    <t>Montáž a demontáž dočasných dopravních zábran Příplatek za první a každý další den použití dočasných dopravních zábran k ceně 22-1111</t>
  </si>
  <si>
    <t>1208344335</t>
  </si>
  <si>
    <t>58</t>
  </si>
  <si>
    <t>913321111</t>
  </si>
  <si>
    <t>Montáž a demontáž dočasných dopravních vodících zařízení směrové desky základní</t>
  </si>
  <si>
    <t>1336789943</t>
  </si>
  <si>
    <t xml:space="preserve">Poznámka k souboru cen:_x000D_
1. V cenách jsou započteny náklady na montáž i demontáž dočasného vodícího zařízení._x000D_
</t>
  </si>
  <si>
    <t>podélná uzávěra - 3 desky</t>
  </si>
  <si>
    <t>3*3</t>
  </si>
  <si>
    <t>podélná uzávěra - 5 desek</t>
  </si>
  <si>
    <t>5*15</t>
  </si>
  <si>
    <t>59</t>
  </si>
  <si>
    <t>913321115</t>
  </si>
  <si>
    <t>Montáž a demontáž dočasných dopravních vodících zařízení soupravy směrových desek s výstražným světlem 3 desky</t>
  </si>
  <si>
    <t>-2091726394</t>
  </si>
  <si>
    <t>příčná uzávěra deskami</t>
  </si>
  <si>
    <t>60</t>
  </si>
  <si>
    <t>913321211</t>
  </si>
  <si>
    <t>Montáž a demontáž dočasných dopravních vodících zařízení Příplatek za první a každý další den použití dočasných dopravních vodících zařízení k ceně 32-1111</t>
  </si>
  <si>
    <t>-1233700613</t>
  </si>
  <si>
    <t>84*30 'Přepočtené koeficientem množství</t>
  </si>
  <si>
    <t>61</t>
  </si>
  <si>
    <t>913321215</t>
  </si>
  <si>
    <t>Montáž a demontáž dočasných dopravních vodících zařízení Příplatek za první a každý další den použití dočasných dopravních vodících zařízení k ceně 32-1115</t>
  </si>
  <si>
    <t>-616531144</t>
  </si>
  <si>
    <t>18*30 'Přepočtené koeficientem množství</t>
  </si>
  <si>
    <t>62</t>
  </si>
  <si>
    <t>914111111</t>
  </si>
  <si>
    <t>Montáž svislé dopravní značky základní velikosti do 1 m2 objímkami na sloupky nebo konzoly</t>
  </si>
  <si>
    <t>-635417927</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</si>
  <si>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</si>
  <si>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P2,P6,B28</t>
  </si>
  <si>
    <t>3+3+1</t>
  </si>
  <si>
    <t>63</t>
  </si>
  <si>
    <t>40445619</t>
  </si>
  <si>
    <t>zákazové, příkazové dopravní značky B1-B34, C1-15 500mm</t>
  </si>
  <si>
    <t>-1359379530</t>
  </si>
  <si>
    <t>B28</t>
  </si>
  <si>
    <t>64</t>
  </si>
  <si>
    <t>40445615</t>
  </si>
  <si>
    <t>značky upravující přednost P6 700mm</t>
  </si>
  <si>
    <t>-2048645828</t>
  </si>
  <si>
    <t>P6</t>
  </si>
  <si>
    <t>65</t>
  </si>
  <si>
    <t>40445611</t>
  </si>
  <si>
    <t>značky upravující přednost P2, P3, P8 500mm</t>
  </si>
  <si>
    <t>-449898584</t>
  </si>
  <si>
    <t>P2</t>
  </si>
  <si>
    <t>66</t>
  </si>
  <si>
    <t>914511111</t>
  </si>
  <si>
    <t>Montáž sloupku dopravních značek délky do 3,5 m do betonového základu</t>
  </si>
  <si>
    <t>1594851440</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</si>
  <si>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</si>
  <si>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67</t>
  </si>
  <si>
    <t>40445230</t>
  </si>
  <si>
    <t>sloupek pro dopravní značku Zn D 70mm v 3,5m</t>
  </si>
  <si>
    <t>448452101</t>
  </si>
  <si>
    <t>68</t>
  </si>
  <si>
    <t>915221112</t>
  </si>
  <si>
    <t>Vodorovné dopravní značení stříkaným plastem vodící čára bílá šířky 250 mm souvislá retroreflexní</t>
  </si>
  <si>
    <t>-399760123</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</si>
  <si>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</si>
  <si>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vodící čára plná</t>
  </si>
  <si>
    <t>775-(18+21+13)</t>
  </si>
  <si>
    <t>69</t>
  </si>
  <si>
    <t>915221122</t>
  </si>
  <si>
    <t>Vodorovné dopravní značení stříkaným plastem vodící čára bílá šířky 250 mm přerušovaná retroreflexní</t>
  </si>
  <si>
    <t>2124925585</t>
  </si>
  <si>
    <t>vodící čára přerušovaná</t>
  </si>
  <si>
    <t>18+21+13</t>
  </si>
  <si>
    <t>70</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</si>
  <si>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</si>
  <si>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</si>
  <si>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-923705316</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</si>
  <si>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</si>
  <si>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přídlažba u silničních obrub</t>
  </si>
  <si>
    <t>71</t>
  </si>
  <si>
    <t>592185841-01</t>
  </si>
  <si>
    <t>přídlažba 250x125x100 mm</t>
  </si>
  <si>
    <t>-927127764</t>
  </si>
  <si>
    <t>F04/0,25</t>
  </si>
  <si>
    <t>3302,408*1,02 'Přepočtené koeficientem množství</t>
  </si>
  <si>
    <t>72</t>
  </si>
  <si>
    <t>915611111</t>
  </si>
  <si>
    <t>Předznačení pro vodorovné značení stříkané barvou nebo prováděné z nátěrových hmot liniové dělicí čáry, vodicí proužky</t>
  </si>
  <si>
    <t>-1115819759</t>
  </si>
  <si>
    <t xml:space="preserve">Poznámka k souboru cen:_x000D_
1. Množství měrných jednotek se určuje:_x000D_
a) pro cenu -1111 v m délky dělicí čáry nebo vodícího proužku (včetně mezer),_x000D_
b) pro cenu -1112 v m2 natírané nebo stříkané plochy._x000D_
</t>
  </si>
  <si>
    <t>vodící čáry</t>
  </si>
  <si>
    <t>775</t>
  </si>
  <si>
    <t>73</t>
  </si>
  <si>
    <t>916131213</t>
  </si>
  <si>
    <t>Osazení silničního obrubníku betonového se zřízením lože, s vyplněním a zatřením spár cementovou maltou stojatého s boční opěrou z betonu prostého, do lože z betonu prostého</t>
  </si>
  <si>
    <t>540550422</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</si>
  <si>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</si>
  <si>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74</t>
  </si>
  <si>
    <t>59217031</t>
  </si>
  <si>
    <t>obrubník betonový silniční 1000x150x250mm</t>
  </si>
  <si>
    <t>-1104129607</t>
  </si>
  <si>
    <t>825,602*1,02 'Přepočtené koeficientem množství</t>
  </si>
  <si>
    <t>75</t>
  </si>
  <si>
    <t>916231213</t>
  </si>
  <si>
    <t>Osazení chodníkového obrubníku betonového se zřízením lože, s vyplněním a zatřením spár cementovou maltou stojatého s boční opěrou z betonu prostého, do lože z betonu prostého</t>
  </si>
  <si>
    <t>-2093179842</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</si>
  <si>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</si>
  <si>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obruby chodníkové</t>
  </si>
  <si>
    <t>76</t>
  </si>
  <si>
    <t>59217016</t>
  </si>
  <si>
    <t>obrubník betonový chodníkový 1000x80x250mm</t>
  </si>
  <si>
    <t>-1333321664</t>
  </si>
  <si>
    <t>375,769*1,02 'Přepočtené koeficientem množství</t>
  </si>
  <si>
    <t>77</t>
  </si>
  <si>
    <t>916991121</t>
  </si>
  <si>
    <t>Lože pod obrubníky, krajníky nebo obruby z dlažebních kostek z betonu prostého tř. C 16/20</t>
  </si>
  <si>
    <t>-249480965</t>
  </si>
  <si>
    <t>F04*0,3*0,05</t>
  </si>
  <si>
    <t>F04*0,25*0,05</t>
  </si>
  <si>
    <t>F05*0,2*0,05</t>
  </si>
  <si>
    <t>78</t>
  </si>
  <si>
    <t>919732221</t>
  </si>
  <si>
    <t>Styčná pracovní spára při napojení nového živičného povrchu na stávající se zalitím za tepla modifikovanou asfaltovou hmotou s posypem vápenným hydrátem šířky do 15 mm, hloubky do 25 mm bez prořezání spáry</t>
  </si>
  <si>
    <t>1183095155</t>
  </si>
  <si>
    <t xml:space="preserve">Poznámka k souboru cen:_x000D_
1. V cenách jsou započteny i náklady na vyčištění spár, na impregnaci a zalití spár včetně dodání hmot._x000D_
</t>
  </si>
  <si>
    <t>F04*2</t>
  </si>
  <si>
    <t>79</t>
  </si>
  <si>
    <t>919735111</t>
  </si>
  <si>
    <t>Řezání stávajícího živičného krytu nebo podkladu hloubky do 50 mm</t>
  </si>
  <si>
    <t>-487773717</t>
  </si>
  <si>
    <t xml:space="preserve">Poznámka k souboru cen:_x000D_
1. V cenách jsou započteny i náklady na spotřebu vody._x000D_
</t>
  </si>
  <si>
    <t>80</t>
  </si>
  <si>
    <t>966006132</t>
  </si>
  <si>
    <t>Odstranění dopravních nebo orientačních značek se sloupkem s uložením hmot na vzdálenost do 20 m nebo s naložením na dopravní prostředek, se zásypem jam a jeho zhutněním s betonovou patkou</t>
  </si>
  <si>
    <t>-1241081382</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</si>
  <si>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</si>
  <si>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B28-stávající</t>
  </si>
  <si>
    <t>997</t>
  </si>
  <si>
    <t>Přesun sutě</t>
  </si>
  <si>
    <t>81</t>
  </si>
  <si>
    <t>997221551</t>
  </si>
  <si>
    <t>Vodorovná doprava suti bez naložení, ale se složením a s hrubým urovnáním ze sypkých materiálů, na vzdálenost do 1 km</t>
  </si>
  <si>
    <t>-1262393590</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</si>
  <si>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</si>
  <si>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82</t>
  </si>
  <si>
    <t>997221559</t>
  </si>
  <si>
    <t>Vodorovná doprava suti bez naložení, ale se složením a s hrubým urovnáním Příplatek k ceně za každý další i započatý 1 km přes 1 km</t>
  </si>
  <si>
    <t>787022573</t>
  </si>
  <si>
    <t>84,542*14 'Přepočtené koeficientem množství</t>
  </si>
  <si>
    <t>83</t>
  </si>
  <si>
    <t>997221571</t>
  </si>
  <si>
    <t>Vodorovná doprava vybouraných hmot bez naložení, ale se složením a s hrubým urovnáním na vzdálenost do 1 km</t>
  </si>
  <si>
    <t>-1115681591</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</si>
  <si>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</si>
  <si>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84</t>
  </si>
  <si>
    <t>997221579</t>
  </si>
  <si>
    <t>Vodorovná doprava vybouraných hmot bez naložení, ale se složením a s hrubým urovnáním na vzdálenost Příplatek k ceně za každý další i započatý 1 km přes 1 km</t>
  </si>
  <si>
    <t>480691542</t>
  </si>
  <si>
    <t>169,248*14 'Přepočtené koeficientem množství</t>
  </si>
  <si>
    <t>85</t>
  </si>
  <si>
    <t>997221615</t>
  </si>
  <si>
    <t>Poplatek za uložení stavebního odpadu na skládce (skládkovné) z prostého betonu zatříděného do Katalogu odpadů pod kódem 17 01 01</t>
  </si>
  <si>
    <t>-1921978614</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</si>
  <si>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</si>
  <si>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86</t>
  </si>
  <si>
    <t>997221645</t>
  </si>
  <si>
    <t>Poplatek za uložení stavebního odpadu na skládce (skládkovné) asfaltového bez obsahu dehtu zatříděného do Katalogu odpadů pod kódem 17 03 02</t>
  </si>
  <si>
    <t>-2011174901</t>
  </si>
  <si>
    <t>998</t>
  </si>
  <si>
    <t>Přesun hmot</t>
  </si>
  <si>
    <t>87</t>
  </si>
  <si>
    <t>998225111</t>
  </si>
  <si>
    <t>Přesun hmot pro komunikace s krytem z kameniva, monolitickým betonovým nebo živičným dopravní vzdálenost do 200 m jakékoliv délky objektu</t>
  </si>
  <si>
    <t>-249829820</t>
  </si>
  <si>
    <t xml:space="preserve">Poznámka k souboru cen:_x000D_
1. Ceny lze použít i pro plochy letišť s krytem monolitickým betonovým nebo živičným._x000D_
</t>
  </si>
  <si>
    <t>PSV</t>
  </si>
  <si>
    <t>Práce a dodávky PSV</t>
  </si>
  <si>
    <t>711</t>
  </si>
  <si>
    <t>Izolace proti vodě, vlhkosti a plynům</t>
  </si>
  <si>
    <t>88</t>
  </si>
  <si>
    <t>711161212</t>
  </si>
  <si>
    <t>Izolace proti zemní vlhkosti a beztlakové vodě nopovými fóliemi na ploše svislé S vrstva ochranná, odvětrávací a drenážní výška nopku 8,0 mm, tl. fólie do 0,6 mm</t>
  </si>
  <si>
    <t>688087785</t>
  </si>
  <si>
    <t>ochrana objektů nopovkou</t>
  </si>
  <si>
    <t>F07*0,6</t>
  </si>
  <si>
    <t>89</t>
  </si>
  <si>
    <t>998711201</t>
  </si>
  <si>
    <t>Přesun hmot pro izolace proti vodě, vlhkosti a plynům stanovený procentní sazbou (%) z ceny vodorovná dopravní vzdálenost do 50 m v objektech výšky do 6 m</t>
  </si>
  <si>
    <t>%</t>
  </si>
  <si>
    <t>-1302057738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</si>
  <si>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</si>
  <si>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JP0320VON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</si>
  <si>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</si>
  <si>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</si>
  <si>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</si>
  <si>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</si>
  <si>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</si>
  <si>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</si>
  <si>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</si>
  <si>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</si>
  <si>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011103000</t>
  </si>
  <si>
    <t>Vytýčení inženýrských sítí</t>
  </si>
  <si>
    <t>ks</t>
  </si>
  <si>
    <t>1024</t>
  </si>
  <si>
    <t>-1743601574</t>
  </si>
  <si>
    <t>012303000</t>
  </si>
  <si>
    <t>Geodetické práce po výstavbě</t>
  </si>
  <si>
    <t>182293417</t>
  </si>
  <si>
    <t>P</t>
  </si>
  <si>
    <t>Poznámka k položce:_x000D_
počet vyhotovení dle zadávacích podmínek</t>
  </si>
  <si>
    <t>013254000</t>
  </si>
  <si>
    <t>Dokumentace skutečného provedení stavby</t>
  </si>
  <si>
    <t>1746885397</t>
  </si>
  <si>
    <t>VRN3</t>
  </si>
  <si>
    <t>Zařízení staveniště</t>
  </si>
  <si>
    <t>032103000</t>
  </si>
  <si>
    <t>Náklady na stavební buňky</t>
  </si>
  <si>
    <t>1297973581</t>
  </si>
  <si>
    <t>032903000</t>
  </si>
  <si>
    <t>Náklady na provoz a údržbu vybavení staveniště</t>
  </si>
  <si>
    <t>-289449615</t>
  </si>
  <si>
    <t>034503000</t>
  </si>
  <si>
    <t>Informační tabule na staveništi</t>
  </si>
  <si>
    <t>-1090048695</t>
  </si>
  <si>
    <t>039103000</t>
  </si>
  <si>
    <t>Rozebrání, bourání a odvoz zařízení staveniště</t>
  </si>
  <si>
    <t>369621404</t>
  </si>
  <si>
    <t>VRN4</t>
  </si>
  <si>
    <t>Inženýrská činnost</t>
  </si>
  <si>
    <t>043134000</t>
  </si>
  <si>
    <t>Zkoušky zatěžovací</t>
  </si>
  <si>
    <t>266243416</t>
  </si>
  <si>
    <t>SEZNAM FIGUR</t>
  </si>
  <si>
    <t>Výměra</t>
  </si>
  <si>
    <t xml:space="preserve"> JP03201</t>
  </si>
  <si>
    <t>"B4 situace_koordinace (cast A).dwg</t>
  </si>
  <si>
    <t>87,45+78,329+54,775+142,593+64,066+110,588+37,95+91,919+2,845+45,968</t>
  </si>
  <si>
    <t>"B5 situace_koordinace (cast B).dwg</t>
  </si>
  <si>
    <t>229,755+73,353+75,802+145,965+77,74+30,658+22,548+48,343+30,064</t>
  </si>
  <si>
    <t>Použití figury:</t>
  </si>
  <si>
    <t>Odkopávky a prokopávky nezapažené v hornině třídy těžitelnosti I, skupiny 3 objem do 1000 m3 strojně</t>
  </si>
  <si>
    <t>Vodorovné přemístění do 10000 m výkopku/sypaniny z horniny třídy těžitelnosti I, skupiny 1 až 3</t>
  </si>
  <si>
    <t>Příplatek k vodorovnému přemístění výkopku/sypaniny z horniny třídy těžitelnosti I, skupiny 1 až 3 ZKD 1000 m přes 10000 m</t>
  </si>
  <si>
    <t>Poplatek za uložení na skládce (skládkovné) zeminy a kamení kód odpadu 17 05 04</t>
  </si>
  <si>
    <t>Uložení sypaniny na skládky nebo meziskládky</t>
  </si>
  <si>
    <t>Úprava pláně v hornině třídy těžitelnosti I, skupiny 1 až 3 se zhutněním</t>
  </si>
  <si>
    <t>Podklad ze štěrkodrtě ŠD tl 250 mm</t>
  </si>
  <si>
    <t>Asfaltový beton vrstva podkladní ACP 22 (obalované kamenivo OKH) tl 50 mm š do 3 m</t>
  </si>
  <si>
    <t>Postřik živičný infiltrační s posypem z asfaltu množství 0,60 kg/m2</t>
  </si>
  <si>
    <t>Postřik živičný spojovací z asfaltu v množství 0,30 kg/m2</t>
  </si>
  <si>
    <t>Asfaltový beton vrstva obrusná ACO 8 (ABJ) tl 40 mm š do 3 m z nemodifikovaného asfaltu</t>
  </si>
  <si>
    <t>9,53+8,586+14,42+12,423+11,732+16,928+13,493</t>
  </si>
  <si>
    <t>29,456+10,711+17,463+14,692+8,496+12,883+14,389</t>
  </si>
  <si>
    <t>Podklad ze štěrkodrtě ŠD tl 200 mm</t>
  </si>
  <si>
    <t>Podklad z mechanicky zpevněného kameniva MZK tl 140 mm</t>
  </si>
  <si>
    <t>Kladení zámkové dlažby pozemních komunikací tl 80 mm skupiny A pl do 50 m2</t>
  </si>
  <si>
    <t>Podklad z mechanicky zpevněného kameniva MZK tl 150 mm</t>
  </si>
  <si>
    <t>Asfaltový beton vrstva podkladní ACP 16 (obalované kamenivo OKS) tl 60 mm š do 3 m</t>
  </si>
  <si>
    <t>Asfaltový beton vrstva obrusná ACO 11 (ABS) tř. I tl 50 mm š do 3 m z nemodifikovaného asfaltu</t>
  </si>
  <si>
    <t>129,223+269,620+34,291</t>
  </si>
  <si>
    <t>144,234+248,234</t>
  </si>
  <si>
    <t>Frézování živičného krytu tl 50 mm pruh š 0,5 m pl do 500 m2 bez překážek v trase</t>
  </si>
  <si>
    <t>Vytrhání obrub krajníků obrubníků stojatých</t>
  </si>
  <si>
    <t>Vyrovnání povrchu dosavadních podkladů obalovaným kamenivem ACP (OK) tl 50 mm</t>
  </si>
  <si>
    <t>Vyspravení krytu komunikací po překopech plochy přes 15 m2 asfalt betonem ACO (AB) tl 70 mm</t>
  </si>
  <si>
    <t>Osazení vodícího proužku z betonových desek do betonového lože tl do 100 mm š proužku 250 mm</t>
  </si>
  <si>
    <t>Osazení silničního obrubníku betonového stojatého s boční opěrou do lože z betonu prostého</t>
  </si>
  <si>
    <t>Lože pod obrubníky, krajníky nebo obruby z dlažebních kostek z betonu prostého</t>
  </si>
  <si>
    <t>Styčná spára napojení nového živičného povrchu na stávající za tepla š 15 mm hl 25 mm bez prořezání</t>
  </si>
  <si>
    <t>Řezání stávajícího živičného krytu hl do 50 mm</t>
  </si>
  <si>
    <t xml:space="preserve">přídlažba 250x125x100 mm </t>
  </si>
  <si>
    <t>8,322+19,774+49,018+23,493</t>
  </si>
  <si>
    <t>101,193+36,913+3,137+76,925+40,800+16,194</t>
  </si>
  <si>
    <t>Osazení chodníkového obrubníku betonového stojatého s boční opěrou do lože z betonu prostého</t>
  </si>
  <si>
    <t>14,217+12,268+3,049+145,214+21,383</t>
  </si>
  <si>
    <t>34,154+34,262+34,949+5,965+65,724+41,234+6,871</t>
  </si>
  <si>
    <t>Rozprostření ornice tl vrstvy do 200 mm pl do 100 m2 v rovině nebo ve svahu do 1:5 strojně</t>
  </si>
  <si>
    <t>Založení parkového trávníku výsevem plochy do 1000 m2 v rovině a ve svahu do 1:5</t>
  </si>
  <si>
    <t>37,906+42,282+29,291+74,089+27,896+55,289+18,732+39,047+20,782+2,048</t>
  </si>
  <si>
    <t>100,083+33,384+40,140+74,782+38,951+15,358+9,894+21,163+12,790</t>
  </si>
  <si>
    <t>Izolace proti zemní vlhkosti nopovou fólií svislá, nopek v 8,0 mm, tl do 0,6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</si>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</sst>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40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29"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1"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4" fillId="0" borderId="0" xfId="0" applyFont="1" applyAlignment="1">
      <alignment horizontal="left" vertical="center" wrapText="1"/>
    </xf>
    <xf numFmtId="0" fontId="38" fillId="0" borderId="17" xfId="0" applyFont="1" applyBorder="1" applyAlignment="1">
      <alignment horizontal="left" vertical="center" wrapText="1"/>
    </xf>
    <xf numFmtId="0" fontId="38" fillId="0" borderId="23" xfId="0" applyFont="1" applyBorder="1" applyAlignment="1">
      <alignment horizontal="left" vertical="center" wrapText="1"/>
    </xf>
    <xf numFmtId="0" fontId="38" fillId="0" borderId="23" xfId="0" applyFont="1" applyBorder="1" applyAlignment="1">
      <alignment horizontal="left" vertical="center"/>
    </xf>
    <xf numFmtId="167" fontId="38"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88"/>
      <c r="AS2" s="388"/>
      <c r="AT2" s="388"/>
      <c r="AU2" s="388"/>
      <c r="AV2" s="388"/>
      <c r="AW2" s="388"/>
      <c r="AX2" s="388"/>
      <c r="AY2" s="388"/>
      <c r="AZ2" s="388"/>
      <c r="BA2" s="388"/>
      <c r="BB2" s="388"/>
      <c r="BC2" s="388"/>
      <c r="BD2" s="388"/>
      <c r="BE2" s="388"/>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2" t="s">
        <v>14</v>
      </c>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23"/>
      <c r="AQ5" s="23"/>
      <c r="AR5" s="21"/>
      <c r="BE5" s="349" t="s">
        <v>15</v>
      </c>
      <c r="BS5" s="18" t="s">
        <v>6</v>
      </c>
    </row>
    <row r="6" spans="1:74" s="1" customFormat="1" ht="36.950000000000003" customHeight="1">
      <c r="B6" s="22"/>
      <c r="C6" s="23"/>
      <c r="D6" s="29" t="s">
        <v>16</v>
      </c>
      <c r="E6" s="23"/>
      <c r="F6" s="23"/>
      <c r="G6" s="23"/>
      <c r="H6" s="23"/>
      <c r="I6" s="23"/>
      <c r="J6" s="23"/>
      <c r="K6" s="354" t="s">
        <v>17</v>
      </c>
      <c r="L6" s="353"/>
      <c r="M6" s="353"/>
      <c r="N6" s="353"/>
      <c r="O6" s="353"/>
      <c r="P6" s="353"/>
      <c r="Q6" s="353"/>
      <c r="R6" s="353"/>
      <c r="S6" s="353"/>
      <c r="T6" s="353"/>
      <c r="U6" s="353"/>
      <c r="V6" s="353"/>
      <c r="W6" s="353"/>
      <c r="X6" s="353"/>
      <c r="Y6" s="353"/>
      <c r="Z6" s="353"/>
      <c r="AA6" s="353"/>
      <c r="AB6" s="353"/>
      <c r="AC6" s="353"/>
      <c r="AD6" s="353"/>
      <c r="AE6" s="353"/>
      <c r="AF6" s="353"/>
      <c r="AG6" s="353"/>
      <c r="AH6" s="353"/>
      <c r="AI6" s="353"/>
      <c r="AJ6" s="353"/>
      <c r="AK6" s="353"/>
      <c r="AL6" s="353"/>
      <c r="AM6" s="353"/>
      <c r="AN6" s="353"/>
      <c r="AO6" s="353"/>
      <c r="AP6" s="23"/>
      <c r="AQ6" s="23"/>
      <c r="AR6" s="21"/>
      <c r="BE6" s="350"/>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50"/>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50"/>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50"/>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27</v>
      </c>
      <c r="AO10" s="23"/>
      <c r="AP10" s="23"/>
      <c r="AQ10" s="23"/>
      <c r="AR10" s="21"/>
      <c r="BE10" s="350"/>
      <c r="BS10" s="18" t="s">
        <v>6</v>
      </c>
    </row>
    <row r="11" spans="1:74" s="1" customFormat="1" ht="18.399999999999999"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19</v>
      </c>
      <c r="AO11" s="23"/>
      <c r="AP11" s="23"/>
      <c r="AQ11" s="23"/>
      <c r="AR11" s="21"/>
      <c r="BE11" s="350"/>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50"/>
      <c r="BS12" s="18" t="s">
        <v>6</v>
      </c>
    </row>
    <row r="13" spans="1:74" s="1" customFormat="1" ht="12" customHeight="1">
      <c r="B13" s="22"/>
      <c r="C13" s="23"/>
      <c r="D13" s="30"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31</v>
      </c>
      <c r="AO13" s="23"/>
      <c r="AP13" s="23"/>
      <c r="AQ13" s="23"/>
      <c r="AR13" s="21"/>
      <c r="BE13" s="350"/>
      <c r="BS13" s="18" t="s">
        <v>6</v>
      </c>
    </row>
    <row r="14" spans="1:74" ht="12.75">
      <c r="B14" s="22"/>
      <c r="C14" s="23"/>
      <c r="D14" s="23"/>
      <c r="E14" s="355" t="s">
        <v>31</v>
      </c>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0" t="s">
        <v>29</v>
      </c>
      <c r="AL14" s="23"/>
      <c r="AM14" s="23"/>
      <c r="AN14" s="32" t="s">
        <v>31</v>
      </c>
      <c r="AO14" s="23"/>
      <c r="AP14" s="23"/>
      <c r="AQ14" s="23"/>
      <c r="AR14" s="21"/>
      <c r="BE14" s="350"/>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50"/>
      <c r="BS15" s="18" t="s">
        <v>4</v>
      </c>
    </row>
    <row r="16" spans="1:74" s="1" customFormat="1" ht="12" customHeight="1">
      <c r="B16" s="22"/>
      <c r="C16" s="23"/>
      <c r="D16" s="30"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33</v>
      </c>
      <c r="AO16" s="23"/>
      <c r="AP16" s="23"/>
      <c r="AQ16" s="23"/>
      <c r="AR16" s="21"/>
      <c r="BE16" s="350"/>
      <c r="BS16" s="18" t="s">
        <v>34</v>
      </c>
    </row>
    <row r="17" spans="1:71" s="1" customFormat="1" ht="18.399999999999999"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36</v>
      </c>
      <c r="AO17" s="23"/>
      <c r="AP17" s="23"/>
      <c r="AQ17" s="23"/>
      <c r="AR17" s="21"/>
      <c r="BE17" s="350"/>
      <c r="BS17" s="18" t="s">
        <v>34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50"/>
      <c r="BS18" s="18" t="s">
        <v>6</v>
      </c>
    </row>
    <row r="19" spans="1:71" s="1" customFormat="1" ht="12" customHeight="1">
      <c r="B19" s="22"/>
      <c r="C19" s="23"/>
      <c r="D19" s="30"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38</v>
      </c>
      <c r="AO19" s="23"/>
      <c r="AP19" s="23"/>
      <c r="AQ19" s="23"/>
      <c r="AR19" s="21"/>
      <c r="BE19" s="350"/>
      <c r="BS19" s="18" t="s">
        <v>6</v>
      </c>
    </row>
    <row r="20" spans="1:71" s="1" customFormat="1" ht="18.399999999999999"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40</v>
      </c>
      <c r="AO20" s="23"/>
      <c r="AP20" s="23"/>
      <c r="AQ20" s="23"/>
      <c r="AR20" s="21"/>
      <c r="BE20" s="350"/>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50"/>
    </row>
    <row r="22" spans="1:71" s="1" customFormat="1" ht="12" customHeight="1">
      <c r="B22" s="22"/>
      <c r="C22" s="23"/>
      <c r="D22" s="30"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50"/>
    </row>
    <row r="23" spans="1:71" s="1" customFormat="1" ht="47.25" customHeight="1">
      <c r="B23" s="22"/>
      <c r="C23" s="23"/>
      <c r="D23" s="23"/>
      <c r="E23" s="357" t="s">
        <v>42</v>
      </c>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K23" s="357"/>
      <c r="AL23" s="357"/>
      <c r="AM23" s="357"/>
      <c r="AN23" s="357"/>
      <c r="AO23" s="23"/>
      <c r="AP23" s="23"/>
      <c r="AQ23" s="23"/>
      <c r="AR23" s="21"/>
      <c r="BE23" s="350"/>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50"/>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50"/>
    </row>
    <row r="26" spans="1:71" s="2" customFormat="1" ht="25.9" customHeight="1">
      <c r="A26" s="35"/>
      <c r="B26" s="36"/>
      <c r="C26" s="37"/>
      <c r="D26" s="38" t="s">
        <v>43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58">
        <f>ROUND(AG54,2)</f>
        <v>0</v>
      </c>
      <c r="AL26" s="359"/>
      <c r="AM26" s="359"/>
      <c r="AN26" s="359"/>
      <c r="AO26" s="359"/>
      <c r="AP26" s="37"/>
      <c r="AQ26" s="37"/>
      <c r="AR26" s="40"/>
      <c r="BE26" s="350"/>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50"/>
    </row>
    <row r="28" spans="1:71" s="2" customFormat="1" ht="12.75">
      <c r="A28" s="35"/>
      <c r="B28" s="36"/>
      <c r="C28" s="37"/>
      <c r="D28" s="37"/>
      <c r="E28" s="37"/>
      <c r="F28" s="37"/>
      <c r="G28" s="37"/>
      <c r="H28" s="37"/>
      <c r="I28" s="37"/>
      <c r="J28" s="37"/>
      <c r="K28" s="37"/>
      <c r="L28" s="360" t="s">
        <v>44</v>
      </c>
      <c r="M28" s="360"/>
      <c r="N28" s="360"/>
      <c r="O28" s="360"/>
      <c r="P28" s="360"/>
      <c r="Q28" s="37"/>
      <c r="R28" s="37"/>
      <c r="S28" s="37"/>
      <c r="T28" s="37"/>
      <c r="U28" s="37"/>
      <c r="V28" s="37"/>
      <c r="W28" s="360" t="s">
        <v>45</v>
      </c>
      <c r="X28" s="360"/>
      <c r="Y28" s="360"/>
      <c r="Z28" s="360"/>
      <c r="AA28" s="360"/>
      <c r="AB28" s="360"/>
      <c r="AC28" s="360"/>
      <c r="AD28" s="360"/>
      <c r="AE28" s="360"/>
      <c r="AF28" s="37"/>
      <c r="AG28" s="37"/>
      <c r="AH28" s="37"/>
      <c r="AI28" s="37"/>
      <c r="AJ28" s="37"/>
      <c r="AK28" s="360" t="s">
        <v>46</v>
      </c>
      <c r="AL28" s="360"/>
      <c r="AM28" s="360"/>
      <c r="AN28" s="360"/>
      <c r="AO28" s="360"/>
      <c r="AP28" s="37"/>
      <c r="AQ28" s="37"/>
      <c r="AR28" s="40"/>
      <c r="BE28" s="350"/>
    </row>
    <row r="29" spans="1:71" s="3" customFormat="1" ht="14.45" customHeight="1">
      <c r="B29" s="41"/>
      <c r="C29" s="42"/>
      <c r="D29" s="30" t="s">
        <v>47</v>
      </c>
      <c r="E29" s="42"/>
      <c r="F29" s="30" t="s">
        <v>48</v>
      </c>
      <c r="G29" s="42"/>
      <c r="H29" s="42"/>
      <c r="I29" s="42"/>
      <c r="J29" s="42"/>
      <c r="K29" s="42"/>
      <c r="L29" s="363">
        <v>0.21</v>
      </c>
      <c r="M29" s="362"/>
      <c r="N29" s="362"/>
      <c r="O29" s="362"/>
      <c r="P29" s="362"/>
      <c r="Q29" s="42"/>
      <c r="R29" s="42"/>
      <c r="S29" s="42"/>
      <c r="T29" s="42"/>
      <c r="U29" s="42"/>
      <c r="V29" s="42"/>
      <c r="W29" s="361">
        <f>ROUND(AZ54, 2)</f>
        <v>0</v>
      </c>
      <c r="X29" s="362"/>
      <c r="Y29" s="362"/>
      <c r="Z29" s="362"/>
      <c r="AA29" s="362"/>
      <c r="AB29" s="362"/>
      <c r="AC29" s="362"/>
      <c r="AD29" s="362"/>
      <c r="AE29" s="362"/>
      <c r="AF29" s="42"/>
      <c r="AG29" s="42"/>
      <c r="AH29" s="42"/>
      <c r="AI29" s="42"/>
      <c r="AJ29" s="42"/>
      <c r="AK29" s="361">
        <f>ROUND(AV54, 2)</f>
        <v>0</v>
      </c>
      <c r="AL29" s="362"/>
      <c r="AM29" s="362"/>
      <c r="AN29" s="362"/>
      <c r="AO29" s="362"/>
      <c r="AP29" s="42"/>
      <c r="AQ29" s="42"/>
      <c r="AR29" s="43"/>
      <c r="BE29" s="351"/>
    </row>
    <row r="30" spans="1:71" s="3" customFormat="1" ht="14.45" customHeight="1">
      <c r="B30" s="41"/>
      <c r="C30" s="42"/>
      <c r="D30" s="42"/>
      <c r="E30" s="42"/>
      <c r="F30" s="30" t="s">
        <v>49</v>
      </c>
      <c r="G30" s="42"/>
      <c r="H30" s="42"/>
      <c r="I30" s="42"/>
      <c r="J30" s="42"/>
      <c r="K30" s="42"/>
      <c r="L30" s="363">
        <v>0.15</v>
      </c>
      <c r="M30" s="362"/>
      <c r="N30" s="362"/>
      <c r="O30" s="362"/>
      <c r="P30" s="362"/>
      <c r="Q30" s="42"/>
      <c r="R30" s="42"/>
      <c r="S30" s="42"/>
      <c r="T30" s="42"/>
      <c r="U30" s="42"/>
      <c r="V30" s="42"/>
      <c r="W30" s="361">
        <f>ROUND(BA54, 2)</f>
        <v>0</v>
      </c>
      <c r="X30" s="362"/>
      <c r="Y30" s="362"/>
      <c r="Z30" s="362"/>
      <c r="AA30" s="362"/>
      <c r="AB30" s="362"/>
      <c r="AC30" s="362"/>
      <c r="AD30" s="362"/>
      <c r="AE30" s="362"/>
      <c r="AF30" s="42"/>
      <c r="AG30" s="42"/>
      <c r="AH30" s="42"/>
      <c r="AI30" s="42"/>
      <c r="AJ30" s="42"/>
      <c r="AK30" s="361">
        <f>ROUND(AW54, 2)</f>
        <v>0</v>
      </c>
      <c r="AL30" s="362"/>
      <c r="AM30" s="362"/>
      <c r="AN30" s="362"/>
      <c r="AO30" s="362"/>
      <c r="AP30" s="42"/>
      <c r="AQ30" s="42"/>
      <c r="AR30" s="43"/>
      <c r="BE30" s="351"/>
    </row>
    <row r="31" spans="1:71" s="3" customFormat="1" ht="14.45" hidden="1" customHeight="1">
      <c r="B31" s="41"/>
      <c r="C31" s="42"/>
      <c r="D31" s="42"/>
      <c r="E31" s="42"/>
      <c r="F31" s="30" t="s">
        <v>50</v>
      </c>
      <c r="G31" s="42"/>
      <c r="H31" s="42"/>
      <c r="I31" s="42"/>
      <c r="J31" s="42"/>
      <c r="K31" s="42"/>
      <c r="L31" s="363">
        <v>0.21</v>
      </c>
      <c r="M31" s="362"/>
      <c r="N31" s="362"/>
      <c r="O31" s="362"/>
      <c r="P31" s="362"/>
      <c r="Q31" s="42"/>
      <c r="R31" s="42"/>
      <c r="S31" s="42"/>
      <c r="T31" s="42"/>
      <c r="U31" s="42"/>
      <c r="V31" s="42"/>
      <c r="W31" s="361">
        <f>ROUND(BB54, 2)</f>
        <v>0</v>
      </c>
      <c r="X31" s="362"/>
      <c r="Y31" s="362"/>
      <c r="Z31" s="362"/>
      <c r="AA31" s="362"/>
      <c r="AB31" s="362"/>
      <c r="AC31" s="362"/>
      <c r="AD31" s="362"/>
      <c r="AE31" s="362"/>
      <c r="AF31" s="42"/>
      <c r="AG31" s="42"/>
      <c r="AH31" s="42"/>
      <c r="AI31" s="42"/>
      <c r="AJ31" s="42"/>
      <c r="AK31" s="361">
        <v>0</v>
      </c>
      <c r="AL31" s="362"/>
      <c r="AM31" s="362"/>
      <c r="AN31" s="362"/>
      <c r="AO31" s="362"/>
      <c r="AP31" s="42"/>
      <c r="AQ31" s="42"/>
      <c r="AR31" s="43"/>
      <c r="BE31" s="351"/>
    </row>
    <row r="32" spans="1:71" s="3" customFormat="1" ht="14.45" hidden="1" customHeight="1">
      <c r="B32" s="41"/>
      <c r="C32" s="42"/>
      <c r="D32" s="42"/>
      <c r="E32" s="42"/>
      <c r="F32" s="30" t="s">
        <v>51</v>
      </c>
      <c r="G32" s="42"/>
      <c r="H32" s="42"/>
      <c r="I32" s="42"/>
      <c r="J32" s="42"/>
      <c r="K32" s="42"/>
      <c r="L32" s="363">
        <v>0.15</v>
      </c>
      <c r="M32" s="362"/>
      <c r="N32" s="362"/>
      <c r="O32" s="362"/>
      <c r="P32" s="362"/>
      <c r="Q32" s="42"/>
      <c r="R32" s="42"/>
      <c r="S32" s="42"/>
      <c r="T32" s="42"/>
      <c r="U32" s="42"/>
      <c r="V32" s="42"/>
      <c r="W32" s="361">
        <f>ROUND(BC54, 2)</f>
        <v>0</v>
      </c>
      <c r="X32" s="362"/>
      <c r="Y32" s="362"/>
      <c r="Z32" s="362"/>
      <c r="AA32" s="362"/>
      <c r="AB32" s="362"/>
      <c r="AC32" s="362"/>
      <c r="AD32" s="362"/>
      <c r="AE32" s="362"/>
      <c r="AF32" s="42"/>
      <c r="AG32" s="42"/>
      <c r="AH32" s="42"/>
      <c r="AI32" s="42"/>
      <c r="AJ32" s="42"/>
      <c r="AK32" s="361">
        <v>0</v>
      </c>
      <c r="AL32" s="362"/>
      <c r="AM32" s="362"/>
      <c r="AN32" s="362"/>
      <c r="AO32" s="362"/>
      <c r="AP32" s="42"/>
      <c r="AQ32" s="42"/>
      <c r="AR32" s="43"/>
      <c r="BE32" s="351"/>
    </row>
    <row r="33" spans="1:57" s="3" customFormat="1" ht="14.45" hidden="1" customHeight="1">
      <c r="B33" s="41"/>
      <c r="C33" s="42"/>
      <c r="D33" s="42"/>
      <c r="E33" s="42"/>
      <c r="F33" s="30" t="s">
        <v>52</v>
      </c>
      <c r="G33" s="42"/>
      <c r="H33" s="42"/>
      <c r="I33" s="42"/>
      <c r="J33" s="42"/>
      <c r="K33" s="42"/>
      <c r="L33" s="363">
        <v>0</v>
      </c>
      <c r="M33" s="362"/>
      <c r="N33" s="362"/>
      <c r="O33" s="362"/>
      <c r="P33" s="362"/>
      <c r="Q33" s="42"/>
      <c r="R33" s="42"/>
      <c r="S33" s="42"/>
      <c r="T33" s="42"/>
      <c r="U33" s="42"/>
      <c r="V33" s="42"/>
      <c r="W33" s="361">
        <f>ROUND(BD54, 2)</f>
        <v>0</v>
      </c>
      <c r="X33" s="362"/>
      <c r="Y33" s="362"/>
      <c r="Z33" s="362"/>
      <c r="AA33" s="362"/>
      <c r="AB33" s="362"/>
      <c r="AC33" s="362"/>
      <c r="AD33" s="362"/>
      <c r="AE33" s="362"/>
      <c r="AF33" s="42"/>
      <c r="AG33" s="42"/>
      <c r="AH33" s="42"/>
      <c r="AI33" s="42"/>
      <c r="AJ33" s="42"/>
      <c r="AK33" s="361">
        <v>0</v>
      </c>
      <c r="AL33" s="362"/>
      <c r="AM33" s="362"/>
      <c r="AN33" s="362"/>
      <c r="AO33" s="362"/>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53</v>
      </c>
      <c r="E35" s="46"/>
      <c r="F35" s="46"/>
      <c r="G35" s="46"/>
      <c r="H35" s="46"/>
      <c r="I35" s="46"/>
      <c r="J35" s="46"/>
      <c r="K35" s="46"/>
      <c r="L35" s="46"/>
      <c r="M35" s="46"/>
      <c r="N35" s="46"/>
      <c r="O35" s="46"/>
      <c r="P35" s="46"/>
      <c r="Q35" s="46"/>
      <c r="R35" s="46"/>
      <c r="S35" s="46"/>
      <c r="T35" s="47" t="s">
        <v>54</v>
      </c>
      <c r="U35" s="46"/>
      <c r="V35" s="46"/>
      <c r="W35" s="46"/>
      <c r="X35" s="364" t="s">
        <v>55</v>
      </c>
      <c r="Y35" s="365"/>
      <c r="Z35" s="365"/>
      <c r="AA35" s="365"/>
      <c r="AB35" s="365"/>
      <c r="AC35" s="46"/>
      <c r="AD35" s="46"/>
      <c r="AE35" s="46"/>
      <c r="AF35" s="46"/>
      <c r="AG35" s="46"/>
      <c r="AH35" s="46"/>
      <c r="AI35" s="46"/>
      <c r="AJ35" s="46"/>
      <c r="AK35" s="366">
        <f>SUM(AK26:AK33)</f>
        <v>0</v>
      </c>
      <c r="AL35" s="365"/>
      <c r="AM35" s="365"/>
      <c r="AN35" s="365"/>
      <c r="AO35" s="36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56</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JP0320A</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68" t="str">
        <f>K6</f>
        <v>Chodník při průtahu silnice II-232 - varianta chodníku z asfaltu</v>
      </c>
      <c r="M45" s="369"/>
      <c r="N45" s="369"/>
      <c r="O45" s="369"/>
      <c r="P45" s="369"/>
      <c r="Q45" s="369"/>
      <c r="R45" s="369"/>
      <c r="S45" s="369"/>
      <c r="T45" s="369"/>
      <c r="U45" s="369"/>
      <c r="V45" s="369"/>
      <c r="W45" s="369"/>
      <c r="X45" s="369"/>
      <c r="Y45" s="369"/>
      <c r="Z45" s="369"/>
      <c r="AA45" s="369"/>
      <c r="AB45" s="369"/>
      <c r="AC45" s="369"/>
      <c r="AD45" s="369"/>
      <c r="AE45" s="369"/>
      <c r="AF45" s="369"/>
      <c r="AG45" s="369"/>
      <c r="AH45" s="369"/>
      <c r="AI45" s="369"/>
      <c r="AJ45" s="369"/>
      <c r="AK45" s="369"/>
      <c r="AL45" s="369"/>
      <c r="AM45" s="369"/>
      <c r="AN45" s="369"/>
      <c r="AO45" s="369"/>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Osek u Rokycan</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70" t="str">
        <f>IF(AN8= "","",AN8)</f>
        <v>21. 7. 2020</v>
      </c>
      <c r="AN47" s="370"/>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Obec Osek, Osek čp 18, 328 21 Osek</v>
      </c>
      <c r="M49" s="37"/>
      <c r="N49" s="37"/>
      <c r="O49" s="37"/>
      <c r="P49" s="37"/>
      <c r="Q49" s="37"/>
      <c r="R49" s="37"/>
      <c r="S49" s="37"/>
      <c r="T49" s="37"/>
      <c r="U49" s="37"/>
      <c r="V49" s="37"/>
      <c r="W49" s="37"/>
      <c r="X49" s="37"/>
      <c r="Y49" s="37"/>
      <c r="Z49" s="37"/>
      <c r="AA49" s="37"/>
      <c r="AB49" s="37"/>
      <c r="AC49" s="37"/>
      <c r="AD49" s="37"/>
      <c r="AE49" s="37"/>
      <c r="AF49" s="37"/>
      <c r="AG49" s="37"/>
      <c r="AH49" s="37"/>
      <c r="AI49" s="30" t="s">
        <v>32</v>
      </c>
      <c r="AJ49" s="37"/>
      <c r="AK49" s="37"/>
      <c r="AL49" s="37"/>
      <c r="AM49" s="371" t="str">
        <f>IF(E17="","",E17)</f>
        <v>ing. Jiří Pangrác</v>
      </c>
      <c r="AN49" s="372"/>
      <c r="AO49" s="372"/>
      <c r="AP49" s="372"/>
      <c r="AQ49" s="37"/>
      <c r="AR49" s="40"/>
      <c r="AS49" s="373" t="s">
        <v>57</v>
      </c>
      <c r="AT49" s="374"/>
      <c r="AU49" s="61"/>
      <c r="AV49" s="61"/>
      <c r="AW49" s="61"/>
      <c r="AX49" s="61"/>
      <c r="AY49" s="61"/>
      <c r="AZ49" s="61"/>
      <c r="BA49" s="61"/>
      <c r="BB49" s="61"/>
      <c r="BC49" s="61"/>
      <c r="BD49" s="62"/>
      <c r="BE49" s="35"/>
    </row>
    <row r="50" spans="1:91" s="2" customFormat="1" ht="15.2" customHeight="1">
      <c r="A50" s="35"/>
      <c r="B50" s="36"/>
      <c r="C50" s="30" t="s">
        <v>30</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37</v>
      </c>
      <c r="AJ50" s="37"/>
      <c r="AK50" s="37"/>
      <c r="AL50" s="37"/>
      <c r="AM50" s="371" t="str">
        <f>IF(E20="","",E20)</f>
        <v>Zdeněk Basl</v>
      </c>
      <c r="AN50" s="372"/>
      <c r="AO50" s="372"/>
      <c r="AP50" s="372"/>
      <c r="AQ50" s="37"/>
      <c r="AR50" s="40"/>
      <c r="AS50" s="375"/>
      <c r="AT50" s="376"/>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77"/>
      <c r="AT51" s="378"/>
      <c r="AU51" s="65"/>
      <c r="AV51" s="65"/>
      <c r="AW51" s="65"/>
      <c r="AX51" s="65"/>
      <c r="AY51" s="65"/>
      <c r="AZ51" s="65"/>
      <c r="BA51" s="65"/>
      <c r="BB51" s="65"/>
      <c r="BC51" s="65"/>
      <c r="BD51" s="66"/>
      <c r="BE51" s="35"/>
    </row>
    <row r="52" spans="1:91" s="2" customFormat="1" ht="29.25" customHeight="1">
      <c r="A52" s="35"/>
      <c r="B52" s="36"/>
      <c r="C52" s="379" t="s">
        <v>58</v>
      </c>
      <c r="D52" s="380"/>
      <c r="E52" s="380"/>
      <c r="F52" s="380"/>
      <c r="G52" s="380"/>
      <c r="H52" s="67"/>
      <c r="I52" s="381" t="s">
        <v>59</v>
      </c>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2" t="s">
        <v>60</v>
      </c>
      <c r="AH52" s="380"/>
      <c r="AI52" s="380"/>
      <c r="AJ52" s="380"/>
      <c r="AK52" s="380"/>
      <c r="AL52" s="380"/>
      <c r="AM52" s="380"/>
      <c r="AN52" s="381" t="s">
        <v>61</v>
      </c>
      <c r="AO52" s="380"/>
      <c r="AP52" s="380"/>
      <c r="AQ52" s="68" t="s">
        <v>62</v>
      </c>
      <c r="AR52" s="40"/>
      <c r="AS52" s="69" t="s">
        <v>63</v>
      </c>
      <c r="AT52" s="70" t="s">
        <v>64</v>
      </c>
      <c r="AU52" s="70" t="s">
        <v>65</v>
      </c>
      <c r="AV52" s="70" t="s">
        <v>66</v>
      </c>
      <c r="AW52" s="70" t="s">
        <v>67</v>
      </c>
      <c r="AX52" s="70" t="s">
        <v>68</v>
      </c>
      <c r="AY52" s="70" t="s">
        <v>69</v>
      </c>
      <c r="AZ52" s="70" t="s">
        <v>70</v>
      </c>
      <c r="BA52" s="70" t="s">
        <v>71</v>
      </c>
      <c r="BB52" s="70" t="s">
        <v>72</v>
      </c>
      <c r="BC52" s="70" t="s">
        <v>73</v>
      </c>
      <c r="BD52" s="71" t="s">
        <v>74</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75</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86">
        <f>ROUND(SUM(AG55:AG56),2)</f>
        <v>0</v>
      </c>
      <c r="AH54" s="386"/>
      <c r="AI54" s="386"/>
      <c r="AJ54" s="386"/>
      <c r="AK54" s="386"/>
      <c r="AL54" s="386"/>
      <c r="AM54" s="386"/>
      <c r="AN54" s="387">
        <f>SUM(AG54,AT54)</f>
        <v>0</v>
      </c>
      <c r="AO54" s="387"/>
      <c r="AP54" s="387"/>
      <c r="AQ54" s="79" t="s">
        <v>19</v>
      </c>
      <c r="AR54" s="80"/>
      <c r="AS54" s="81">
        <f>ROUND(SUM(AS55:AS56),2)</f>
        <v>0</v>
      </c>
      <c r="AT54" s="82">
        <f>ROUND(SUM(AV54:AW54),2)</f>
        <v>0</v>
      </c>
      <c r="AU54" s="83">
        <f>ROUND(SUM(AU55:AU56),5)</f>
        <v>0</v>
      </c>
      <c r="AV54" s="82">
        <f>ROUND(AZ54*L29,2)</f>
        <v>0</v>
      </c>
      <c r="AW54" s="82">
        <f>ROUND(BA54*L30,2)</f>
        <v>0</v>
      </c>
      <c r="AX54" s="82">
        <f>ROUND(BB54*L29,2)</f>
        <v>0</v>
      </c>
      <c r="AY54" s="82">
        <f>ROUND(BC54*L30,2)</f>
        <v>0</v>
      </c>
      <c r="AZ54" s="82">
        <f>ROUND(SUM(AZ55:AZ56),2)</f>
        <v>0</v>
      </c>
      <c r="BA54" s="82">
        <f>ROUND(SUM(BA55:BA56),2)</f>
        <v>0</v>
      </c>
      <c r="BB54" s="82">
        <f>ROUND(SUM(BB55:BB56),2)</f>
        <v>0</v>
      </c>
      <c r="BC54" s="82">
        <f>ROUND(SUM(BC55:BC56),2)</f>
        <v>0</v>
      </c>
      <c r="BD54" s="84">
        <f>ROUND(SUM(BD55:BD56),2)</f>
        <v>0</v>
      </c>
      <c r="BS54" s="85" t="s">
        <v>76</v>
      </c>
      <c r="BT54" s="85" t="s">
        <v>77</v>
      </c>
      <c r="BU54" s="86" t="s">
        <v>78</v>
      </c>
      <c r="BV54" s="85" t="s">
        <v>79</v>
      </c>
      <c r="BW54" s="85" t="s">
        <v>5</v>
      </c>
      <c r="BX54" s="85" t="s">
        <v>80</v>
      </c>
      <c r="CL54" s="85" t="s">
        <v>19</v>
      </c>
    </row>
    <row r="55" spans="1:91" s="7" customFormat="1" ht="16.5" customHeight="1">
      <c r="A55" s="87" t="s">
        <v>81</v>
      </c>
      <c r="B55" s="88"/>
      <c r="C55" s="89"/>
      <c r="D55" s="385" t="s">
        <v>82</v>
      </c>
      <c r="E55" s="385"/>
      <c r="F55" s="385"/>
      <c r="G55" s="385"/>
      <c r="H55" s="385"/>
      <c r="I55" s="90"/>
      <c r="J55" s="385" t="s">
        <v>83</v>
      </c>
      <c r="K55" s="385"/>
      <c r="L55" s="385"/>
      <c r="M55" s="385"/>
      <c r="N55" s="385"/>
      <c r="O55" s="385"/>
      <c r="P55" s="385"/>
      <c r="Q55" s="385"/>
      <c r="R55" s="385"/>
      <c r="S55" s="385"/>
      <c r="T55" s="385"/>
      <c r="U55" s="385"/>
      <c r="V55" s="385"/>
      <c r="W55" s="385"/>
      <c r="X55" s="385"/>
      <c r="Y55" s="385"/>
      <c r="Z55" s="385"/>
      <c r="AA55" s="385"/>
      <c r="AB55" s="385"/>
      <c r="AC55" s="385"/>
      <c r="AD55" s="385"/>
      <c r="AE55" s="385"/>
      <c r="AF55" s="385"/>
      <c r="AG55" s="383">
        <f>'JP03201 - SO 100 - Doprav...'!J30</f>
        <v>0</v>
      </c>
      <c r="AH55" s="384"/>
      <c r="AI55" s="384"/>
      <c r="AJ55" s="384"/>
      <c r="AK55" s="384"/>
      <c r="AL55" s="384"/>
      <c r="AM55" s="384"/>
      <c r="AN55" s="383">
        <f>SUM(AG55,AT55)</f>
        <v>0</v>
      </c>
      <c r="AO55" s="384"/>
      <c r="AP55" s="384"/>
      <c r="AQ55" s="91" t="s">
        <v>84</v>
      </c>
      <c r="AR55" s="92"/>
      <c r="AS55" s="93">
        <v>0</v>
      </c>
      <c r="AT55" s="94">
        <f>ROUND(SUM(AV55:AW55),2)</f>
        <v>0</v>
      </c>
      <c r="AU55" s="95">
        <f>'JP03201 - SO 100 - Doprav...'!P89</f>
        <v>0</v>
      </c>
      <c r="AV55" s="94">
        <f>'JP03201 - SO 100 - Doprav...'!J33</f>
        <v>0</v>
      </c>
      <c r="AW55" s="94">
        <f>'JP03201 - SO 100 - Doprav...'!J34</f>
        <v>0</v>
      </c>
      <c r="AX55" s="94">
        <f>'JP03201 - SO 100 - Doprav...'!J35</f>
        <v>0</v>
      </c>
      <c r="AY55" s="94">
        <f>'JP03201 - SO 100 - Doprav...'!J36</f>
        <v>0</v>
      </c>
      <c r="AZ55" s="94">
        <f>'JP03201 - SO 100 - Doprav...'!F33</f>
        <v>0</v>
      </c>
      <c r="BA55" s="94">
        <f>'JP03201 - SO 100 - Doprav...'!F34</f>
        <v>0</v>
      </c>
      <c r="BB55" s="94">
        <f>'JP03201 - SO 100 - Doprav...'!F35</f>
        <v>0</v>
      </c>
      <c r="BC55" s="94">
        <f>'JP03201 - SO 100 - Doprav...'!F36</f>
        <v>0</v>
      </c>
      <c r="BD55" s="96">
        <f>'JP03201 - SO 100 - Doprav...'!F37</f>
        <v>0</v>
      </c>
      <c r="BT55" s="97" t="s">
        <v>85</v>
      </c>
      <c r="BV55" s="97" t="s">
        <v>79</v>
      </c>
      <c r="BW55" s="97" t="s">
        <v>86</v>
      </c>
      <c r="BX55" s="97" t="s">
        <v>5</v>
      </c>
      <c r="CL55" s="97" t="s">
        <v>19</v>
      </c>
      <c r="CM55" s="97" t="s">
        <v>87</v>
      </c>
    </row>
    <row r="56" spans="1:91" s="7" customFormat="1" ht="24.75" customHeight="1">
      <c r="A56" s="87" t="s">
        <v>81</v>
      </c>
      <c r="B56" s="88"/>
      <c r="C56" s="89"/>
      <c r="D56" s="385" t="s">
        <v>88</v>
      </c>
      <c r="E56" s="385"/>
      <c r="F56" s="385"/>
      <c r="G56" s="385"/>
      <c r="H56" s="385"/>
      <c r="I56" s="90"/>
      <c r="J56" s="385" t="s">
        <v>89</v>
      </c>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3">
        <f>'JP0320VON - Vedlejší a os...'!J30</f>
        <v>0</v>
      </c>
      <c r="AH56" s="384"/>
      <c r="AI56" s="384"/>
      <c r="AJ56" s="384"/>
      <c r="AK56" s="384"/>
      <c r="AL56" s="384"/>
      <c r="AM56" s="384"/>
      <c r="AN56" s="383">
        <f>SUM(AG56,AT56)</f>
        <v>0</v>
      </c>
      <c r="AO56" s="384"/>
      <c r="AP56" s="384"/>
      <c r="AQ56" s="91" t="s">
        <v>90</v>
      </c>
      <c r="AR56" s="92"/>
      <c r="AS56" s="98">
        <v>0</v>
      </c>
      <c r="AT56" s="99">
        <f>ROUND(SUM(AV56:AW56),2)</f>
        <v>0</v>
      </c>
      <c r="AU56" s="100">
        <f>'JP0320VON - Vedlejší a os...'!P83</f>
        <v>0</v>
      </c>
      <c r="AV56" s="99">
        <f>'JP0320VON - Vedlejší a os...'!J33</f>
        <v>0</v>
      </c>
      <c r="AW56" s="99">
        <f>'JP0320VON - Vedlejší a os...'!J34</f>
        <v>0</v>
      </c>
      <c r="AX56" s="99">
        <f>'JP0320VON - Vedlejší a os...'!J35</f>
        <v>0</v>
      </c>
      <c r="AY56" s="99">
        <f>'JP0320VON - Vedlejší a os...'!J36</f>
        <v>0</v>
      </c>
      <c r="AZ56" s="99">
        <f>'JP0320VON - Vedlejší a os...'!F33</f>
        <v>0</v>
      </c>
      <c r="BA56" s="99">
        <f>'JP0320VON - Vedlejší a os...'!F34</f>
        <v>0</v>
      </c>
      <c r="BB56" s="99">
        <f>'JP0320VON - Vedlejší a os...'!F35</f>
        <v>0</v>
      </c>
      <c r="BC56" s="99">
        <f>'JP0320VON - Vedlejší a os...'!F36</f>
        <v>0</v>
      </c>
      <c r="BD56" s="101">
        <f>'JP0320VON - Vedlejší a os...'!F37</f>
        <v>0</v>
      </c>
      <c r="BT56" s="97" t="s">
        <v>85</v>
      </c>
      <c r="BV56" s="97" t="s">
        <v>79</v>
      </c>
      <c r="BW56" s="97" t="s">
        <v>91</v>
      </c>
      <c r="BX56" s="97" t="s">
        <v>5</v>
      </c>
      <c r="CL56" s="97" t="s">
        <v>19</v>
      </c>
      <c r="CM56" s="97" t="s">
        <v>87</v>
      </c>
    </row>
    <row r="57" spans="1:91" s="2" customFormat="1" ht="30" customHeight="1">
      <c r="A57" s="35"/>
      <c r="B57" s="36"/>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40"/>
      <c r="AS57" s="35"/>
      <c r="AT57" s="35"/>
      <c r="AU57" s="35"/>
      <c r="AV57" s="35"/>
      <c r="AW57" s="35"/>
      <c r="AX57" s="35"/>
      <c r="AY57" s="35"/>
      <c r="AZ57" s="35"/>
      <c r="BA57" s="35"/>
      <c r="BB57" s="35"/>
      <c r="BC57" s="35"/>
      <c r="BD57" s="35"/>
      <c r="BE57" s="35"/>
    </row>
    <row r="58" spans="1:91" s="2" customFormat="1" ht="6.95" customHeight="1">
      <c r="A58" s="35"/>
      <c r="B58" s="48"/>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0"/>
      <c r="AS58" s="35"/>
      <c r="AT58" s="35"/>
      <c r="AU58" s="35"/>
      <c r="AV58" s="35"/>
      <c r="AW58" s="35"/>
      <c r="AX58" s="35"/>
      <c r="AY58" s="35"/>
      <c r="AZ58" s="35"/>
      <c r="BA58" s="35"/>
      <c r="BB58" s="35"/>
      <c r="BC58" s="35"/>
      <c r="BD58" s="35"/>
      <c r="BE58" s="35"/>
    </row>
  </sheetData>
  <sheetProtection algorithmName="SHA-512" hashValue="u1uXEdYqobfzObte9CufG1ezwEJka+Mzsi0p8YC2QjpljkUGzkEbZDZtYW27fSnETqCq4gd5oKC/pop80mHSCA==" saltValue="3cbayizZT46xML/neaA1/WpE6kP44bYPgkcE+ZQa1A/41o0Rg114FHyR+sJP+RDj4k4F/sD5oVe0PfOQ/pOr4A=="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JP03201 - SO 100 - Doprav...'!C2" display="/" xr:uid="{00000000-0004-0000-0000-000000000000}"/>
    <hyperlink ref="A56" location="'JP0320VON - Vedlejší a os...'!C2" display="/" xr:uid="{00000000-0004-0000-0000-00000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8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88"/>
      <c r="M2" s="388"/>
      <c r="N2" s="388"/>
      <c r="O2" s="388"/>
      <c r="P2" s="388"/>
      <c r="Q2" s="388"/>
      <c r="R2" s="388"/>
      <c r="S2" s="388"/>
      <c r="T2" s="388"/>
      <c r="U2" s="388"/>
      <c r="V2" s="388"/>
      <c r="AT2" s="18" t="s">
        <v>86</v>
      </c>
      <c r="AZ2" s="103" t="s">
        <v>92</v>
      </c>
      <c r="BA2" s="103" t="s">
        <v>93</v>
      </c>
      <c r="BB2" s="103" t="s">
        <v>94</v>
      </c>
      <c r="BC2" s="103" t="s">
        <v>95</v>
      </c>
      <c r="BD2" s="103" t="s">
        <v>96</v>
      </c>
    </row>
    <row r="3" spans="1:56" s="1" customFormat="1" ht="6.95" customHeight="1">
      <c r="B3" s="104"/>
      <c r="C3" s="105"/>
      <c r="D3" s="105"/>
      <c r="E3" s="105"/>
      <c r="F3" s="105"/>
      <c r="G3" s="105"/>
      <c r="H3" s="105"/>
      <c r="I3" s="106"/>
      <c r="J3" s="105"/>
      <c r="K3" s="105"/>
      <c r="L3" s="21"/>
      <c r="AT3" s="18" t="s">
        <v>87</v>
      </c>
      <c r="AZ3" s="103" t="s">
        <v>97</v>
      </c>
      <c r="BA3" s="103" t="s">
        <v>98</v>
      </c>
      <c r="BB3" s="103" t="s">
        <v>94</v>
      </c>
      <c r="BC3" s="103" t="s">
        <v>99</v>
      </c>
      <c r="BD3" s="103" t="s">
        <v>96</v>
      </c>
    </row>
    <row r="4" spans="1:56" s="1" customFormat="1" ht="24.95" customHeight="1">
      <c r="B4" s="21"/>
      <c r="D4" s="107" t="s">
        <v>100</v>
      </c>
      <c r="I4" s="102"/>
      <c r="L4" s="21"/>
      <c r="M4" s="108" t="s">
        <v>10</v>
      </c>
      <c r="AT4" s="18" t="s">
        <v>4</v>
      </c>
      <c r="AZ4" s="103" t="s">
        <v>101</v>
      </c>
      <c r="BA4" s="103" t="s">
        <v>102</v>
      </c>
      <c r="BB4" s="103" t="s">
        <v>94</v>
      </c>
      <c r="BC4" s="103" t="s">
        <v>103</v>
      </c>
      <c r="BD4" s="103" t="s">
        <v>96</v>
      </c>
    </row>
    <row r="5" spans="1:56" s="1" customFormat="1" ht="6.95" customHeight="1">
      <c r="B5" s="21"/>
      <c r="I5" s="102"/>
      <c r="L5" s="21"/>
      <c r="AZ5" s="103" t="s">
        <v>104</v>
      </c>
      <c r="BA5" s="103" t="s">
        <v>105</v>
      </c>
      <c r="BB5" s="103" t="s">
        <v>106</v>
      </c>
      <c r="BC5" s="103" t="s">
        <v>107</v>
      </c>
      <c r="BD5" s="103" t="s">
        <v>96</v>
      </c>
    </row>
    <row r="6" spans="1:56" s="1" customFormat="1" ht="12" customHeight="1">
      <c r="B6" s="21"/>
      <c r="D6" s="109" t="s">
        <v>16</v>
      </c>
      <c r="I6" s="102"/>
      <c r="L6" s="21"/>
      <c r="AZ6" s="103" t="s">
        <v>108</v>
      </c>
      <c r="BA6" s="103" t="s">
        <v>109</v>
      </c>
      <c r="BB6" s="103" t="s">
        <v>106</v>
      </c>
      <c r="BC6" s="103" t="s">
        <v>110</v>
      </c>
      <c r="BD6" s="103" t="s">
        <v>96</v>
      </c>
    </row>
    <row r="7" spans="1:56" s="1" customFormat="1" ht="16.5" customHeight="1">
      <c r="B7" s="21"/>
      <c r="E7" s="389" t="str">
        <f>'Rekapitulace stavby'!K6</f>
        <v>Chodník při průtahu silnice II-232 - varianta chodníku z asfaltu</v>
      </c>
      <c r="F7" s="390"/>
      <c r="G7" s="390"/>
      <c r="H7" s="390"/>
      <c r="I7" s="102"/>
      <c r="L7" s="21"/>
      <c r="AZ7" s="103" t="s">
        <v>111</v>
      </c>
      <c r="BA7" s="103" t="s">
        <v>112</v>
      </c>
      <c r="BB7" s="103" t="s">
        <v>94</v>
      </c>
      <c r="BC7" s="103" t="s">
        <v>113</v>
      </c>
      <c r="BD7" s="103" t="s">
        <v>96</v>
      </c>
    </row>
    <row r="8" spans="1:56" s="2" customFormat="1" ht="12" customHeight="1">
      <c r="A8" s="35"/>
      <c r="B8" s="40"/>
      <c r="C8" s="35"/>
      <c r="D8" s="109" t="s">
        <v>114</v>
      </c>
      <c r="E8" s="35"/>
      <c r="F8" s="35"/>
      <c r="G8" s="35"/>
      <c r="H8" s="35"/>
      <c r="I8" s="110"/>
      <c r="J8" s="35"/>
      <c r="K8" s="35"/>
      <c r="L8" s="111"/>
      <c r="S8" s="35"/>
      <c r="T8" s="35"/>
      <c r="U8" s="35"/>
      <c r="V8" s="35"/>
      <c r="W8" s="35"/>
      <c r="X8" s="35"/>
      <c r="Y8" s="35"/>
      <c r="Z8" s="35"/>
      <c r="AA8" s="35"/>
      <c r="AB8" s="35"/>
      <c r="AC8" s="35"/>
      <c r="AD8" s="35"/>
      <c r="AE8" s="35"/>
      <c r="AZ8" s="103" t="s">
        <v>115</v>
      </c>
      <c r="BA8" s="103" t="s">
        <v>116</v>
      </c>
      <c r="BB8" s="103" t="s">
        <v>106</v>
      </c>
      <c r="BC8" s="103" t="s">
        <v>117</v>
      </c>
      <c r="BD8" s="103" t="s">
        <v>96</v>
      </c>
    </row>
    <row r="9" spans="1:56" s="2" customFormat="1" ht="16.5" customHeight="1">
      <c r="A9" s="35"/>
      <c r="B9" s="40"/>
      <c r="C9" s="35"/>
      <c r="D9" s="35"/>
      <c r="E9" s="391" t="s">
        <v>118</v>
      </c>
      <c r="F9" s="392"/>
      <c r="G9" s="392"/>
      <c r="H9" s="392"/>
      <c r="I9" s="110"/>
      <c r="J9" s="35"/>
      <c r="K9" s="35"/>
      <c r="L9" s="111"/>
      <c r="S9" s="35"/>
      <c r="T9" s="35"/>
      <c r="U9" s="35"/>
      <c r="V9" s="35"/>
      <c r="W9" s="35"/>
      <c r="X9" s="35"/>
      <c r="Y9" s="35"/>
      <c r="Z9" s="35"/>
      <c r="AA9" s="35"/>
      <c r="AB9" s="35"/>
      <c r="AC9" s="35"/>
      <c r="AD9" s="35"/>
      <c r="AE9" s="35"/>
    </row>
    <row r="10" spans="1:56" s="2" customFormat="1" ht="11.25">
      <c r="A10" s="35"/>
      <c r="B10" s="40"/>
      <c r="C10" s="35"/>
      <c r="D10" s="35"/>
      <c r="E10" s="35"/>
      <c r="F10" s="35"/>
      <c r="G10" s="35"/>
      <c r="H10" s="35"/>
      <c r="I10" s="110"/>
      <c r="J10" s="35"/>
      <c r="K10" s="35"/>
      <c r="L10" s="111"/>
      <c r="S10" s="35"/>
      <c r="T10" s="35"/>
      <c r="U10" s="35"/>
      <c r="V10" s="35"/>
      <c r="W10" s="35"/>
      <c r="X10" s="35"/>
      <c r="Y10" s="35"/>
      <c r="Z10" s="35"/>
      <c r="AA10" s="35"/>
      <c r="AB10" s="35"/>
      <c r="AC10" s="35"/>
      <c r="AD10" s="35"/>
      <c r="AE10" s="35"/>
    </row>
    <row r="11" spans="1:56" s="2" customFormat="1" ht="12" customHeight="1">
      <c r="A11" s="35"/>
      <c r="B11" s="40"/>
      <c r="C11" s="35"/>
      <c r="D11" s="109" t="s">
        <v>18</v>
      </c>
      <c r="E11" s="35"/>
      <c r="F11" s="112" t="s">
        <v>19</v>
      </c>
      <c r="G11" s="35"/>
      <c r="H11" s="35"/>
      <c r="I11" s="113" t="s">
        <v>20</v>
      </c>
      <c r="J11" s="112" t="s">
        <v>19</v>
      </c>
      <c r="K11" s="35"/>
      <c r="L11" s="111"/>
      <c r="S11" s="35"/>
      <c r="T11" s="35"/>
      <c r="U11" s="35"/>
      <c r="V11" s="35"/>
      <c r="W11" s="35"/>
      <c r="X11" s="35"/>
      <c r="Y11" s="35"/>
      <c r="Z11" s="35"/>
      <c r="AA11" s="35"/>
      <c r="AB11" s="35"/>
      <c r="AC11" s="35"/>
      <c r="AD11" s="35"/>
      <c r="AE11" s="35"/>
    </row>
    <row r="12" spans="1:56" s="2" customFormat="1" ht="12" customHeight="1">
      <c r="A12" s="35"/>
      <c r="B12" s="40"/>
      <c r="C12" s="35"/>
      <c r="D12" s="109" t="s">
        <v>21</v>
      </c>
      <c r="E12" s="35"/>
      <c r="F12" s="112" t="s">
        <v>22</v>
      </c>
      <c r="G12" s="35"/>
      <c r="H12" s="35"/>
      <c r="I12" s="113" t="s">
        <v>23</v>
      </c>
      <c r="J12" s="114" t="str">
        <f>'Rekapitulace stavby'!AN8</f>
        <v>21. 7. 2020</v>
      </c>
      <c r="K12" s="35"/>
      <c r="L12" s="111"/>
      <c r="S12" s="35"/>
      <c r="T12" s="35"/>
      <c r="U12" s="35"/>
      <c r="V12" s="35"/>
      <c r="W12" s="35"/>
      <c r="X12" s="35"/>
      <c r="Y12" s="35"/>
      <c r="Z12" s="35"/>
      <c r="AA12" s="35"/>
      <c r="AB12" s="35"/>
      <c r="AC12" s="35"/>
      <c r="AD12" s="35"/>
      <c r="AE12" s="35"/>
    </row>
    <row r="13" spans="1:56" s="2" customFormat="1" ht="10.9" customHeight="1">
      <c r="A13" s="35"/>
      <c r="B13" s="40"/>
      <c r="C13" s="35"/>
      <c r="D13" s="35"/>
      <c r="E13" s="35"/>
      <c r="F13" s="35"/>
      <c r="G13" s="35"/>
      <c r="H13" s="35"/>
      <c r="I13" s="110"/>
      <c r="J13" s="35"/>
      <c r="K13" s="35"/>
      <c r="L13" s="111"/>
      <c r="S13" s="35"/>
      <c r="T13" s="35"/>
      <c r="U13" s="35"/>
      <c r="V13" s="35"/>
      <c r="W13" s="35"/>
      <c r="X13" s="35"/>
      <c r="Y13" s="35"/>
      <c r="Z13" s="35"/>
      <c r="AA13" s="35"/>
      <c r="AB13" s="35"/>
      <c r="AC13" s="35"/>
      <c r="AD13" s="35"/>
      <c r="AE13" s="35"/>
    </row>
    <row r="14" spans="1:56" s="2" customFormat="1" ht="12" customHeight="1">
      <c r="A14" s="35"/>
      <c r="B14" s="40"/>
      <c r="C14" s="35"/>
      <c r="D14" s="109" t="s">
        <v>25</v>
      </c>
      <c r="E14" s="35"/>
      <c r="F14" s="35"/>
      <c r="G14" s="35"/>
      <c r="H14" s="35"/>
      <c r="I14" s="113" t="s">
        <v>26</v>
      </c>
      <c r="J14" s="112" t="s">
        <v>27</v>
      </c>
      <c r="K14" s="35"/>
      <c r="L14" s="111"/>
      <c r="S14" s="35"/>
      <c r="T14" s="35"/>
      <c r="U14" s="35"/>
      <c r="V14" s="35"/>
      <c r="W14" s="35"/>
      <c r="X14" s="35"/>
      <c r="Y14" s="35"/>
      <c r="Z14" s="35"/>
      <c r="AA14" s="35"/>
      <c r="AB14" s="35"/>
      <c r="AC14" s="35"/>
      <c r="AD14" s="35"/>
      <c r="AE14" s="35"/>
    </row>
    <row r="15" spans="1:56" s="2" customFormat="1" ht="18" customHeight="1">
      <c r="A15" s="35"/>
      <c r="B15" s="40"/>
      <c r="C15" s="35"/>
      <c r="D15" s="35"/>
      <c r="E15" s="112" t="s">
        <v>28</v>
      </c>
      <c r="F15" s="35"/>
      <c r="G15" s="35"/>
      <c r="H15" s="35"/>
      <c r="I15" s="113" t="s">
        <v>29</v>
      </c>
      <c r="J15" s="112" t="s">
        <v>19</v>
      </c>
      <c r="K15" s="35"/>
      <c r="L15" s="111"/>
      <c r="S15" s="35"/>
      <c r="T15" s="35"/>
      <c r="U15" s="35"/>
      <c r="V15" s="35"/>
      <c r="W15" s="35"/>
      <c r="X15" s="35"/>
      <c r="Y15" s="35"/>
      <c r="Z15" s="35"/>
      <c r="AA15" s="35"/>
      <c r="AB15" s="35"/>
      <c r="AC15" s="35"/>
      <c r="AD15" s="35"/>
      <c r="AE15" s="35"/>
    </row>
    <row r="16" spans="1:56" s="2" customFormat="1" ht="6.95" customHeight="1">
      <c r="A16" s="35"/>
      <c r="B16" s="40"/>
      <c r="C16" s="35"/>
      <c r="D16" s="35"/>
      <c r="E16" s="35"/>
      <c r="F16" s="35"/>
      <c r="G16" s="35"/>
      <c r="H16" s="35"/>
      <c r="I16" s="110"/>
      <c r="J16" s="35"/>
      <c r="K16" s="35"/>
      <c r="L16" s="111"/>
      <c r="S16" s="35"/>
      <c r="T16" s="35"/>
      <c r="U16" s="35"/>
      <c r="V16" s="35"/>
      <c r="W16" s="35"/>
      <c r="X16" s="35"/>
      <c r="Y16" s="35"/>
      <c r="Z16" s="35"/>
      <c r="AA16" s="35"/>
      <c r="AB16" s="35"/>
      <c r="AC16" s="35"/>
      <c r="AD16" s="35"/>
      <c r="AE16" s="35"/>
    </row>
    <row r="17" spans="1:31" s="2" customFormat="1" ht="12" customHeight="1">
      <c r="A17" s="35"/>
      <c r="B17" s="40"/>
      <c r="C17" s="35"/>
      <c r="D17" s="109" t="s">
        <v>30</v>
      </c>
      <c r="E17" s="35"/>
      <c r="F17" s="35"/>
      <c r="G17" s="35"/>
      <c r="H17" s="35"/>
      <c r="I17" s="113" t="s">
        <v>26</v>
      </c>
      <c r="J17" s="31" t="str">
        <f>'Rekapitulace stavby'!AN13</f>
        <v>Vyplň údaj</v>
      </c>
      <c r="K17" s="35"/>
      <c r="L17" s="111"/>
      <c r="S17" s="35"/>
      <c r="T17" s="35"/>
      <c r="U17" s="35"/>
      <c r="V17" s="35"/>
      <c r="W17" s="35"/>
      <c r="X17" s="35"/>
      <c r="Y17" s="35"/>
      <c r="Z17" s="35"/>
      <c r="AA17" s="35"/>
      <c r="AB17" s="35"/>
      <c r="AC17" s="35"/>
      <c r="AD17" s="35"/>
      <c r="AE17" s="35"/>
    </row>
    <row r="18" spans="1:31" s="2" customFormat="1" ht="18" customHeight="1">
      <c r="A18" s="35"/>
      <c r="B18" s="40"/>
      <c r="C18" s="35"/>
      <c r="D18" s="35"/>
      <c r="E18" s="393" t="str">
        <f>'Rekapitulace stavby'!E14</f>
        <v>Vyplň údaj</v>
      </c>
      <c r="F18" s="394"/>
      <c r="G18" s="394"/>
      <c r="H18" s="394"/>
      <c r="I18" s="113" t="s">
        <v>29</v>
      </c>
      <c r="J18" s="31" t="str">
        <f>'Rekapitulace stavby'!AN14</f>
        <v>Vyplň údaj</v>
      </c>
      <c r="K18" s="35"/>
      <c r="L18" s="111"/>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0"/>
      <c r="J19" s="35"/>
      <c r="K19" s="35"/>
      <c r="L19" s="111"/>
      <c r="S19" s="35"/>
      <c r="T19" s="35"/>
      <c r="U19" s="35"/>
      <c r="V19" s="35"/>
      <c r="W19" s="35"/>
      <c r="X19" s="35"/>
      <c r="Y19" s="35"/>
      <c r="Z19" s="35"/>
      <c r="AA19" s="35"/>
      <c r="AB19" s="35"/>
      <c r="AC19" s="35"/>
      <c r="AD19" s="35"/>
      <c r="AE19" s="35"/>
    </row>
    <row r="20" spans="1:31" s="2" customFormat="1" ht="12" customHeight="1">
      <c r="A20" s="35"/>
      <c r="B20" s="40"/>
      <c r="C20" s="35"/>
      <c r="D20" s="109" t="s">
        <v>32</v>
      </c>
      <c r="E20" s="35"/>
      <c r="F20" s="35"/>
      <c r="G20" s="35"/>
      <c r="H20" s="35"/>
      <c r="I20" s="113" t="s">
        <v>26</v>
      </c>
      <c r="J20" s="112" t="s">
        <v>33</v>
      </c>
      <c r="K20" s="35"/>
      <c r="L20" s="111"/>
      <c r="S20" s="35"/>
      <c r="T20" s="35"/>
      <c r="U20" s="35"/>
      <c r="V20" s="35"/>
      <c r="W20" s="35"/>
      <c r="X20" s="35"/>
      <c r="Y20" s="35"/>
      <c r="Z20" s="35"/>
      <c r="AA20" s="35"/>
      <c r="AB20" s="35"/>
      <c r="AC20" s="35"/>
      <c r="AD20" s="35"/>
      <c r="AE20" s="35"/>
    </row>
    <row r="21" spans="1:31" s="2" customFormat="1" ht="18" customHeight="1">
      <c r="A21" s="35"/>
      <c r="B21" s="40"/>
      <c r="C21" s="35"/>
      <c r="D21" s="35"/>
      <c r="E21" s="112" t="s">
        <v>35</v>
      </c>
      <c r="F21" s="35"/>
      <c r="G21" s="35"/>
      <c r="H21" s="35"/>
      <c r="I21" s="113" t="s">
        <v>29</v>
      </c>
      <c r="J21" s="112" t="s">
        <v>36</v>
      </c>
      <c r="K21" s="35"/>
      <c r="L21" s="111"/>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0"/>
      <c r="J22" s="35"/>
      <c r="K22" s="35"/>
      <c r="L22" s="111"/>
      <c r="S22" s="35"/>
      <c r="T22" s="35"/>
      <c r="U22" s="35"/>
      <c r="V22" s="35"/>
      <c r="W22" s="35"/>
      <c r="X22" s="35"/>
      <c r="Y22" s="35"/>
      <c r="Z22" s="35"/>
      <c r="AA22" s="35"/>
      <c r="AB22" s="35"/>
      <c r="AC22" s="35"/>
      <c r="AD22" s="35"/>
      <c r="AE22" s="35"/>
    </row>
    <row r="23" spans="1:31" s="2" customFormat="1" ht="12" customHeight="1">
      <c r="A23" s="35"/>
      <c r="B23" s="40"/>
      <c r="C23" s="35"/>
      <c r="D23" s="109" t="s">
        <v>37</v>
      </c>
      <c r="E23" s="35"/>
      <c r="F23" s="35"/>
      <c r="G23" s="35"/>
      <c r="H23" s="35"/>
      <c r="I23" s="113" t="s">
        <v>26</v>
      </c>
      <c r="J23" s="112" t="s">
        <v>38</v>
      </c>
      <c r="K23" s="35"/>
      <c r="L23" s="111"/>
      <c r="S23" s="35"/>
      <c r="T23" s="35"/>
      <c r="U23" s="35"/>
      <c r="V23" s="35"/>
      <c r="W23" s="35"/>
      <c r="X23" s="35"/>
      <c r="Y23" s="35"/>
      <c r="Z23" s="35"/>
      <c r="AA23" s="35"/>
      <c r="AB23" s="35"/>
      <c r="AC23" s="35"/>
      <c r="AD23" s="35"/>
      <c r="AE23" s="35"/>
    </row>
    <row r="24" spans="1:31" s="2" customFormat="1" ht="18" customHeight="1">
      <c r="A24" s="35"/>
      <c r="B24" s="40"/>
      <c r="C24" s="35"/>
      <c r="D24" s="35"/>
      <c r="E24" s="112" t="s">
        <v>39</v>
      </c>
      <c r="F24" s="35"/>
      <c r="G24" s="35"/>
      <c r="H24" s="35"/>
      <c r="I24" s="113" t="s">
        <v>29</v>
      </c>
      <c r="J24" s="112" t="s">
        <v>40</v>
      </c>
      <c r="K24" s="35"/>
      <c r="L24" s="111"/>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0"/>
      <c r="J25" s="35"/>
      <c r="K25" s="35"/>
      <c r="L25" s="111"/>
      <c r="S25" s="35"/>
      <c r="T25" s="35"/>
      <c r="U25" s="35"/>
      <c r="V25" s="35"/>
      <c r="W25" s="35"/>
      <c r="X25" s="35"/>
      <c r="Y25" s="35"/>
      <c r="Z25" s="35"/>
      <c r="AA25" s="35"/>
      <c r="AB25" s="35"/>
      <c r="AC25" s="35"/>
      <c r="AD25" s="35"/>
      <c r="AE25" s="35"/>
    </row>
    <row r="26" spans="1:31" s="2" customFormat="1" ht="12" customHeight="1">
      <c r="A26" s="35"/>
      <c r="B26" s="40"/>
      <c r="C26" s="35"/>
      <c r="D26" s="109" t="s">
        <v>41</v>
      </c>
      <c r="E26" s="35"/>
      <c r="F26" s="35"/>
      <c r="G26" s="35"/>
      <c r="H26" s="35"/>
      <c r="I26" s="110"/>
      <c r="J26" s="35"/>
      <c r="K26" s="35"/>
      <c r="L26" s="111"/>
      <c r="S26" s="35"/>
      <c r="T26" s="35"/>
      <c r="U26" s="35"/>
      <c r="V26" s="35"/>
      <c r="W26" s="35"/>
      <c r="X26" s="35"/>
      <c r="Y26" s="35"/>
      <c r="Z26" s="35"/>
      <c r="AA26" s="35"/>
      <c r="AB26" s="35"/>
      <c r="AC26" s="35"/>
      <c r="AD26" s="35"/>
      <c r="AE26" s="35"/>
    </row>
    <row r="27" spans="1:31" s="8" customFormat="1" ht="16.5" customHeight="1">
      <c r="A27" s="115"/>
      <c r="B27" s="116"/>
      <c r="C27" s="115"/>
      <c r="D27" s="115"/>
      <c r="E27" s="395" t="s">
        <v>19</v>
      </c>
      <c r="F27" s="395"/>
      <c r="G27" s="395"/>
      <c r="H27" s="395"/>
      <c r="I27" s="117"/>
      <c r="J27" s="115"/>
      <c r="K27" s="115"/>
      <c r="L27" s="118"/>
      <c r="S27" s="115"/>
      <c r="T27" s="115"/>
      <c r="U27" s="115"/>
      <c r="V27" s="115"/>
      <c r="W27" s="115"/>
      <c r="X27" s="115"/>
      <c r="Y27" s="115"/>
      <c r="Z27" s="115"/>
      <c r="AA27" s="115"/>
      <c r="AB27" s="115"/>
      <c r="AC27" s="115"/>
      <c r="AD27" s="115"/>
      <c r="AE27" s="115"/>
    </row>
    <row r="28" spans="1:31" s="2" customFormat="1" ht="6.95" customHeight="1">
      <c r="A28" s="35"/>
      <c r="B28" s="40"/>
      <c r="C28" s="35"/>
      <c r="D28" s="35"/>
      <c r="E28" s="35"/>
      <c r="F28" s="35"/>
      <c r="G28" s="35"/>
      <c r="H28" s="35"/>
      <c r="I28" s="110"/>
      <c r="J28" s="35"/>
      <c r="K28" s="35"/>
      <c r="L28" s="111"/>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20"/>
      <c r="J29" s="119"/>
      <c r="K29" s="119"/>
      <c r="L29" s="111"/>
      <c r="S29" s="35"/>
      <c r="T29" s="35"/>
      <c r="U29" s="35"/>
      <c r="V29" s="35"/>
      <c r="W29" s="35"/>
      <c r="X29" s="35"/>
      <c r="Y29" s="35"/>
      <c r="Z29" s="35"/>
      <c r="AA29" s="35"/>
      <c r="AB29" s="35"/>
      <c r="AC29" s="35"/>
      <c r="AD29" s="35"/>
      <c r="AE29" s="35"/>
    </row>
    <row r="30" spans="1:31" s="2" customFormat="1" ht="25.35" customHeight="1">
      <c r="A30" s="35"/>
      <c r="B30" s="40"/>
      <c r="C30" s="35"/>
      <c r="D30" s="121" t="s">
        <v>43</v>
      </c>
      <c r="E30" s="35"/>
      <c r="F30" s="35"/>
      <c r="G30" s="35"/>
      <c r="H30" s="35"/>
      <c r="I30" s="110"/>
      <c r="J30" s="122">
        <f>ROUND(J89, 2)</f>
        <v>0</v>
      </c>
      <c r="K30" s="35"/>
      <c r="L30" s="111"/>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20"/>
      <c r="J31" s="119"/>
      <c r="K31" s="119"/>
      <c r="L31" s="111"/>
      <c r="S31" s="35"/>
      <c r="T31" s="35"/>
      <c r="U31" s="35"/>
      <c r="V31" s="35"/>
      <c r="W31" s="35"/>
      <c r="X31" s="35"/>
      <c r="Y31" s="35"/>
      <c r="Z31" s="35"/>
      <c r="AA31" s="35"/>
      <c r="AB31" s="35"/>
      <c r="AC31" s="35"/>
      <c r="AD31" s="35"/>
      <c r="AE31" s="35"/>
    </row>
    <row r="32" spans="1:31" s="2" customFormat="1" ht="14.45" customHeight="1">
      <c r="A32" s="35"/>
      <c r="B32" s="40"/>
      <c r="C32" s="35"/>
      <c r="D32" s="35"/>
      <c r="E32" s="35"/>
      <c r="F32" s="123" t="s">
        <v>45</v>
      </c>
      <c r="G32" s="35"/>
      <c r="H32" s="35"/>
      <c r="I32" s="124" t="s">
        <v>44</v>
      </c>
      <c r="J32" s="123" t="s">
        <v>46</v>
      </c>
      <c r="K32" s="35"/>
      <c r="L32" s="111"/>
      <c r="S32" s="35"/>
      <c r="T32" s="35"/>
      <c r="U32" s="35"/>
      <c r="V32" s="35"/>
      <c r="W32" s="35"/>
      <c r="X32" s="35"/>
      <c r="Y32" s="35"/>
      <c r="Z32" s="35"/>
      <c r="AA32" s="35"/>
      <c r="AB32" s="35"/>
      <c r="AC32" s="35"/>
      <c r="AD32" s="35"/>
      <c r="AE32" s="35"/>
    </row>
    <row r="33" spans="1:31" s="2" customFormat="1" ht="14.45" customHeight="1">
      <c r="A33" s="35"/>
      <c r="B33" s="40"/>
      <c r="C33" s="35"/>
      <c r="D33" s="125" t="s">
        <v>47</v>
      </c>
      <c r="E33" s="109" t="s">
        <v>48</v>
      </c>
      <c r="F33" s="126">
        <f>ROUND((SUM(BE89:BE582)),  2)</f>
        <v>0</v>
      </c>
      <c r="G33" s="35"/>
      <c r="H33" s="35"/>
      <c r="I33" s="127">
        <v>0.21</v>
      </c>
      <c r="J33" s="126">
        <f>ROUND(((SUM(BE89:BE582))*I33),  2)</f>
        <v>0</v>
      </c>
      <c r="K33" s="35"/>
      <c r="L33" s="111"/>
      <c r="S33" s="35"/>
      <c r="T33" s="35"/>
      <c r="U33" s="35"/>
      <c r="V33" s="35"/>
      <c r="W33" s="35"/>
      <c r="X33" s="35"/>
      <c r="Y33" s="35"/>
      <c r="Z33" s="35"/>
      <c r="AA33" s="35"/>
      <c r="AB33" s="35"/>
      <c r="AC33" s="35"/>
      <c r="AD33" s="35"/>
      <c r="AE33" s="35"/>
    </row>
    <row r="34" spans="1:31" s="2" customFormat="1" ht="14.45" customHeight="1">
      <c r="A34" s="35"/>
      <c r="B34" s="40"/>
      <c r="C34" s="35"/>
      <c r="D34" s="35"/>
      <c r="E34" s="109" t="s">
        <v>49</v>
      </c>
      <c r="F34" s="126">
        <f>ROUND((SUM(BF89:BF582)),  2)</f>
        <v>0</v>
      </c>
      <c r="G34" s="35"/>
      <c r="H34" s="35"/>
      <c r="I34" s="127">
        <v>0.15</v>
      </c>
      <c r="J34" s="126">
        <f>ROUND(((SUM(BF89:BF582))*I34),  2)</f>
        <v>0</v>
      </c>
      <c r="K34" s="35"/>
      <c r="L34" s="111"/>
      <c r="S34" s="35"/>
      <c r="T34" s="35"/>
      <c r="U34" s="35"/>
      <c r="V34" s="35"/>
      <c r="W34" s="35"/>
      <c r="X34" s="35"/>
      <c r="Y34" s="35"/>
      <c r="Z34" s="35"/>
      <c r="AA34" s="35"/>
      <c r="AB34" s="35"/>
      <c r="AC34" s="35"/>
      <c r="AD34" s="35"/>
      <c r="AE34" s="35"/>
    </row>
    <row r="35" spans="1:31" s="2" customFormat="1" ht="14.45" hidden="1" customHeight="1">
      <c r="A35" s="35"/>
      <c r="B35" s="40"/>
      <c r="C35" s="35"/>
      <c r="D35" s="35"/>
      <c r="E35" s="109" t="s">
        <v>50</v>
      </c>
      <c r="F35" s="126">
        <f>ROUND((SUM(BG89:BG582)),  2)</f>
        <v>0</v>
      </c>
      <c r="G35" s="35"/>
      <c r="H35" s="35"/>
      <c r="I35" s="127">
        <v>0.21</v>
      </c>
      <c r="J35" s="126">
        <f>0</f>
        <v>0</v>
      </c>
      <c r="K35" s="35"/>
      <c r="L35" s="111"/>
      <c r="S35" s="35"/>
      <c r="T35" s="35"/>
      <c r="U35" s="35"/>
      <c r="V35" s="35"/>
      <c r="W35" s="35"/>
      <c r="X35" s="35"/>
      <c r="Y35" s="35"/>
      <c r="Z35" s="35"/>
      <c r="AA35" s="35"/>
      <c r="AB35" s="35"/>
      <c r="AC35" s="35"/>
      <c r="AD35" s="35"/>
      <c r="AE35" s="35"/>
    </row>
    <row r="36" spans="1:31" s="2" customFormat="1" ht="14.45" hidden="1" customHeight="1">
      <c r="A36" s="35"/>
      <c r="B36" s="40"/>
      <c r="C36" s="35"/>
      <c r="D36" s="35"/>
      <c r="E36" s="109" t="s">
        <v>51</v>
      </c>
      <c r="F36" s="126">
        <f>ROUND((SUM(BH89:BH582)),  2)</f>
        <v>0</v>
      </c>
      <c r="G36" s="35"/>
      <c r="H36" s="35"/>
      <c r="I36" s="127">
        <v>0.15</v>
      </c>
      <c r="J36" s="126">
        <f>0</f>
        <v>0</v>
      </c>
      <c r="K36" s="35"/>
      <c r="L36" s="111"/>
      <c r="S36" s="35"/>
      <c r="T36" s="35"/>
      <c r="U36" s="35"/>
      <c r="V36" s="35"/>
      <c r="W36" s="35"/>
      <c r="X36" s="35"/>
      <c r="Y36" s="35"/>
      <c r="Z36" s="35"/>
      <c r="AA36" s="35"/>
      <c r="AB36" s="35"/>
      <c r="AC36" s="35"/>
      <c r="AD36" s="35"/>
      <c r="AE36" s="35"/>
    </row>
    <row r="37" spans="1:31" s="2" customFormat="1" ht="14.45" hidden="1" customHeight="1">
      <c r="A37" s="35"/>
      <c r="B37" s="40"/>
      <c r="C37" s="35"/>
      <c r="D37" s="35"/>
      <c r="E37" s="109" t="s">
        <v>52</v>
      </c>
      <c r="F37" s="126">
        <f>ROUND((SUM(BI89:BI582)),  2)</f>
        <v>0</v>
      </c>
      <c r="G37" s="35"/>
      <c r="H37" s="35"/>
      <c r="I37" s="127">
        <v>0</v>
      </c>
      <c r="J37" s="126">
        <f>0</f>
        <v>0</v>
      </c>
      <c r="K37" s="35"/>
      <c r="L37" s="111"/>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0"/>
      <c r="J38" s="35"/>
      <c r="K38" s="35"/>
      <c r="L38" s="111"/>
      <c r="S38" s="35"/>
      <c r="T38" s="35"/>
      <c r="U38" s="35"/>
      <c r="V38" s="35"/>
      <c r="W38" s="35"/>
      <c r="X38" s="35"/>
      <c r="Y38" s="35"/>
      <c r="Z38" s="35"/>
      <c r="AA38" s="35"/>
      <c r="AB38" s="35"/>
      <c r="AC38" s="35"/>
      <c r="AD38" s="35"/>
      <c r="AE38" s="35"/>
    </row>
    <row r="39" spans="1:31" s="2" customFormat="1" ht="25.35" customHeight="1">
      <c r="A39" s="35"/>
      <c r="B39" s="40"/>
      <c r="C39" s="128"/>
      <c r="D39" s="129" t="s">
        <v>53</v>
      </c>
      <c r="E39" s="130"/>
      <c r="F39" s="130"/>
      <c r="G39" s="131" t="s">
        <v>54</v>
      </c>
      <c r="H39" s="132" t="s">
        <v>55</v>
      </c>
      <c r="I39" s="133"/>
      <c r="J39" s="134">
        <f>SUM(J30:J37)</f>
        <v>0</v>
      </c>
      <c r="K39" s="135"/>
      <c r="L39" s="111"/>
      <c r="S39" s="35"/>
      <c r="T39" s="35"/>
      <c r="U39" s="35"/>
      <c r="V39" s="35"/>
      <c r="W39" s="35"/>
      <c r="X39" s="35"/>
      <c r="Y39" s="35"/>
      <c r="Z39" s="35"/>
      <c r="AA39" s="35"/>
      <c r="AB39" s="35"/>
      <c r="AC39" s="35"/>
      <c r="AD39" s="35"/>
      <c r="AE39" s="35"/>
    </row>
    <row r="40" spans="1:31" s="2" customFormat="1" ht="14.45" customHeight="1">
      <c r="A40" s="35"/>
      <c r="B40" s="136"/>
      <c r="C40" s="137"/>
      <c r="D40" s="137"/>
      <c r="E40" s="137"/>
      <c r="F40" s="137"/>
      <c r="G40" s="137"/>
      <c r="H40" s="137"/>
      <c r="I40" s="138"/>
      <c r="J40" s="137"/>
      <c r="K40" s="137"/>
      <c r="L40" s="111"/>
      <c r="S40" s="35"/>
      <c r="T40" s="35"/>
      <c r="U40" s="35"/>
      <c r="V40" s="35"/>
      <c r="W40" s="35"/>
      <c r="X40" s="35"/>
      <c r="Y40" s="35"/>
      <c r="Z40" s="35"/>
      <c r="AA40" s="35"/>
      <c r="AB40" s="35"/>
      <c r="AC40" s="35"/>
      <c r="AD40" s="35"/>
      <c r="AE40" s="35"/>
    </row>
    <row r="44" spans="1:31" s="2" customFormat="1" ht="6.95" customHeight="1">
      <c r="A44" s="35"/>
      <c r="B44" s="139"/>
      <c r="C44" s="140"/>
      <c r="D44" s="140"/>
      <c r="E44" s="140"/>
      <c r="F44" s="140"/>
      <c r="G44" s="140"/>
      <c r="H44" s="140"/>
      <c r="I44" s="141"/>
      <c r="J44" s="140"/>
      <c r="K44" s="140"/>
      <c r="L44" s="111"/>
      <c r="S44" s="35"/>
      <c r="T44" s="35"/>
      <c r="U44" s="35"/>
      <c r="V44" s="35"/>
      <c r="W44" s="35"/>
      <c r="X44" s="35"/>
      <c r="Y44" s="35"/>
      <c r="Z44" s="35"/>
      <c r="AA44" s="35"/>
      <c r="AB44" s="35"/>
      <c r="AC44" s="35"/>
      <c r="AD44" s="35"/>
      <c r="AE44" s="35"/>
    </row>
    <row r="45" spans="1:31" s="2" customFormat="1" ht="24.95" customHeight="1">
      <c r="A45" s="35"/>
      <c r="B45" s="36"/>
      <c r="C45" s="24" t="s">
        <v>119</v>
      </c>
      <c r="D45" s="37"/>
      <c r="E45" s="37"/>
      <c r="F45" s="37"/>
      <c r="G45" s="37"/>
      <c r="H45" s="37"/>
      <c r="I45" s="110"/>
      <c r="J45" s="37"/>
      <c r="K45" s="37"/>
      <c r="L45" s="111"/>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10"/>
      <c r="J46" s="37"/>
      <c r="K46" s="37"/>
      <c r="L46" s="111"/>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10"/>
      <c r="J47" s="37"/>
      <c r="K47" s="37"/>
      <c r="L47" s="111"/>
      <c r="S47" s="35"/>
      <c r="T47" s="35"/>
      <c r="U47" s="35"/>
      <c r="V47" s="35"/>
      <c r="W47" s="35"/>
      <c r="X47" s="35"/>
      <c r="Y47" s="35"/>
      <c r="Z47" s="35"/>
      <c r="AA47" s="35"/>
      <c r="AB47" s="35"/>
      <c r="AC47" s="35"/>
      <c r="AD47" s="35"/>
      <c r="AE47" s="35"/>
    </row>
    <row r="48" spans="1:31" s="2" customFormat="1" ht="16.5" customHeight="1">
      <c r="A48" s="35"/>
      <c r="B48" s="36"/>
      <c r="C48" s="37"/>
      <c r="D48" s="37"/>
      <c r="E48" s="396" t="str">
        <f>E7</f>
        <v>Chodník při průtahu silnice II-232 - varianta chodníku z asfaltu</v>
      </c>
      <c r="F48" s="397"/>
      <c r="G48" s="397"/>
      <c r="H48" s="397"/>
      <c r="I48" s="110"/>
      <c r="J48" s="37"/>
      <c r="K48" s="37"/>
      <c r="L48" s="111"/>
      <c r="S48" s="35"/>
      <c r="T48" s="35"/>
      <c r="U48" s="35"/>
      <c r="V48" s="35"/>
      <c r="W48" s="35"/>
      <c r="X48" s="35"/>
      <c r="Y48" s="35"/>
      <c r="Z48" s="35"/>
      <c r="AA48" s="35"/>
      <c r="AB48" s="35"/>
      <c r="AC48" s="35"/>
      <c r="AD48" s="35"/>
      <c r="AE48" s="35"/>
    </row>
    <row r="49" spans="1:47" s="2" customFormat="1" ht="12" customHeight="1">
      <c r="A49" s="35"/>
      <c r="B49" s="36"/>
      <c r="C49" s="30" t="s">
        <v>114</v>
      </c>
      <c r="D49" s="37"/>
      <c r="E49" s="37"/>
      <c r="F49" s="37"/>
      <c r="G49" s="37"/>
      <c r="H49" s="37"/>
      <c r="I49" s="110"/>
      <c r="J49" s="37"/>
      <c r="K49" s="37"/>
      <c r="L49" s="111"/>
      <c r="S49" s="35"/>
      <c r="T49" s="35"/>
      <c r="U49" s="35"/>
      <c r="V49" s="35"/>
      <c r="W49" s="35"/>
      <c r="X49" s="35"/>
      <c r="Y49" s="35"/>
      <c r="Z49" s="35"/>
      <c r="AA49" s="35"/>
      <c r="AB49" s="35"/>
      <c r="AC49" s="35"/>
      <c r="AD49" s="35"/>
      <c r="AE49" s="35"/>
    </row>
    <row r="50" spans="1:47" s="2" customFormat="1" ht="16.5" customHeight="1">
      <c r="A50" s="35"/>
      <c r="B50" s="36"/>
      <c r="C50" s="37"/>
      <c r="D50" s="37"/>
      <c r="E50" s="368" t="str">
        <f>E9</f>
        <v>JP03201 - SO 100 - Dopravní řešení</v>
      </c>
      <c r="F50" s="398"/>
      <c r="G50" s="398"/>
      <c r="H50" s="398"/>
      <c r="I50" s="110"/>
      <c r="J50" s="37"/>
      <c r="K50" s="37"/>
      <c r="L50" s="111"/>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10"/>
      <c r="J51" s="37"/>
      <c r="K51" s="37"/>
      <c r="L51" s="111"/>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Osek u Rokycan</v>
      </c>
      <c r="G52" s="37"/>
      <c r="H52" s="37"/>
      <c r="I52" s="113" t="s">
        <v>23</v>
      </c>
      <c r="J52" s="60" t="str">
        <f>IF(J12="","",J12)</f>
        <v>21. 7. 2020</v>
      </c>
      <c r="K52" s="37"/>
      <c r="L52" s="111"/>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10"/>
      <c r="J53" s="37"/>
      <c r="K53" s="37"/>
      <c r="L53" s="111"/>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Obec Osek, Osek čp 18, 328 21 Osek</v>
      </c>
      <c r="G54" s="37"/>
      <c r="H54" s="37"/>
      <c r="I54" s="113" t="s">
        <v>32</v>
      </c>
      <c r="J54" s="33" t="str">
        <f>E21</f>
        <v>ing. Jiří Pangrác</v>
      </c>
      <c r="K54" s="37"/>
      <c r="L54" s="111"/>
      <c r="S54" s="35"/>
      <c r="T54" s="35"/>
      <c r="U54" s="35"/>
      <c r="V54" s="35"/>
      <c r="W54" s="35"/>
      <c r="X54" s="35"/>
      <c r="Y54" s="35"/>
      <c r="Z54" s="35"/>
      <c r="AA54" s="35"/>
      <c r="AB54" s="35"/>
      <c r="AC54" s="35"/>
      <c r="AD54" s="35"/>
      <c r="AE54" s="35"/>
    </row>
    <row r="55" spans="1:47" s="2" customFormat="1" ht="15.2" customHeight="1">
      <c r="A55" s="35"/>
      <c r="B55" s="36"/>
      <c r="C55" s="30" t="s">
        <v>30</v>
      </c>
      <c r="D55" s="37"/>
      <c r="E55" s="37"/>
      <c r="F55" s="28" t="str">
        <f>IF(E18="","",E18)</f>
        <v>Vyplň údaj</v>
      </c>
      <c r="G55" s="37"/>
      <c r="H55" s="37"/>
      <c r="I55" s="113" t="s">
        <v>37</v>
      </c>
      <c r="J55" s="33" t="str">
        <f>E24</f>
        <v>Zdeněk Basl</v>
      </c>
      <c r="K55" s="37"/>
      <c r="L55" s="111"/>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10"/>
      <c r="J56" s="37"/>
      <c r="K56" s="37"/>
      <c r="L56" s="111"/>
      <c r="S56" s="35"/>
      <c r="T56" s="35"/>
      <c r="U56" s="35"/>
      <c r="V56" s="35"/>
      <c r="W56" s="35"/>
      <c r="X56" s="35"/>
      <c r="Y56" s="35"/>
      <c r="Z56" s="35"/>
      <c r="AA56" s="35"/>
      <c r="AB56" s="35"/>
      <c r="AC56" s="35"/>
      <c r="AD56" s="35"/>
      <c r="AE56" s="35"/>
    </row>
    <row r="57" spans="1:47" s="2" customFormat="1" ht="29.25" customHeight="1">
      <c r="A57" s="35"/>
      <c r="B57" s="36"/>
      <c r="C57" s="142" t="s">
        <v>120</v>
      </c>
      <c r="D57" s="143"/>
      <c r="E57" s="143"/>
      <c r="F57" s="143"/>
      <c r="G57" s="143"/>
      <c r="H57" s="143"/>
      <c r="I57" s="144"/>
      <c r="J57" s="145" t="s">
        <v>121</v>
      </c>
      <c r="K57" s="143"/>
      <c r="L57" s="111"/>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10"/>
      <c r="J58" s="37"/>
      <c r="K58" s="37"/>
      <c r="L58" s="111"/>
      <c r="S58" s="35"/>
      <c r="T58" s="35"/>
      <c r="U58" s="35"/>
      <c r="V58" s="35"/>
      <c r="W58" s="35"/>
      <c r="X58" s="35"/>
      <c r="Y58" s="35"/>
      <c r="Z58" s="35"/>
      <c r="AA58" s="35"/>
      <c r="AB58" s="35"/>
      <c r="AC58" s="35"/>
      <c r="AD58" s="35"/>
      <c r="AE58" s="35"/>
    </row>
    <row r="59" spans="1:47" s="2" customFormat="1" ht="22.9" customHeight="1">
      <c r="A59" s="35"/>
      <c r="B59" s="36"/>
      <c r="C59" s="146" t="s">
        <v>75</v>
      </c>
      <c r="D59" s="37"/>
      <c r="E59" s="37"/>
      <c r="F59" s="37"/>
      <c r="G59" s="37"/>
      <c r="H59" s="37"/>
      <c r="I59" s="110"/>
      <c r="J59" s="78">
        <f>J89</f>
        <v>0</v>
      </c>
      <c r="K59" s="37"/>
      <c r="L59" s="111"/>
      <c r="S59" s="35"/>
      <c r="T59" s="35"/>
      <c r="U59" s="35"/>
      <c r="V59" s="35"/>
      <c r="W59" s="35"/>
      <c r="X59" s="35"/>
      <c r="Y59" s="35"/>
      <c r="Z59" s="35"/>
      <c r="AA59" s="35"/>
      <c r="AB59" s="35"/>
      <c r="AC59" s="35"/>
      <c r="AD59" s="35"/>
      <c r="AE59" s="35"/>
      <c r="AU59" s="18" t="s">
        <v>122</v>
      </c>
    </row>
    <row r="60" spans="1:47" s="9" customFormat="1" ht="24.95" customHeight="1">
      <c r="B60" s="147"/>
      <c r="C60" s="148"/>
      <c r="D60" s="149" t="s">
        <v>123</v>
      </c>
      <c r="E60" s="150"/>
      <c r="F60" s="150"/>
      <c r="G60" s="150"/>
      <c r="H60" s="150"/>
      <c r="I60" s="151"/>
      <c r="J60" s="152">
        <f>J90</f>
        <v>0</v>
      </c>
      <c r="K60" s="148"/>
      <c r="L60" s="153"/>
    </row>
    <row r="61" spans="1:47" s="10" customFormat="1" ht="19.899999999999999" customHeight="1">
      <c r="B61" s="154"/>
      <c r="C61" s="155"/>
      <c r="D61" s="156" t="s">
        <v>124</v>
      </c>
      <c r="E61" s="157"/>
      <c r="F61" s="157"/>
      <c r="G61" s="157"/>
      <c r="H61" s="157"/>
      <c r="I61" s="158"/>
      <c r="J61" s="159">
        <f>J91</f>
        <v>0</v>
      </c>
      <c r="K61" s="155"/>
      <c r="L61" s="160"/>
    </row>
    <row r="62" spans="1:47" s="10" customFormat="1" ht="19.899999999999999" customHeight="1">
      <c r="B62" s="154"/>
      <c r="C62" s="155"/>
      <c r="D62" s="156" t="s">
        <v>125</v>
      </c>
      <c r="E62" s="157"/>
      <c r="F62" s="157"/>
      <c r="G62" s="157"/>
      <c r="H62" s="157"/>
      <c r="I62" s="158"/>
      <c r="J62" s="159">
        <f>J205</f>
        <v>0</v>
      </c>
      <c r="K62" s="155"/>
      <c r="L62" s="160"/>
    </row>
    <row r="63" spans="1:47" s="10" customFormat="1" ht="19.899999999999999" customHeight="1">
      <c r="B63" s="154"/>
      <c r="C63" s="155"/>
      <c r="D63" s="156" t="s">
        <v>126</v>
      </c>
      <c r="E63" s="157"/>
      <c r="F63" s="157"/>
      <c r="G63" s="157"/>
      <c r="H63" s="157"/>
      <c r="I63" s="158"/>
      <c r="J63" s="159">
        <f>J220</f>
        <v>0</v>
      </c>
      <c r="K63" s="155"/>
      <c r="L63" s="160"/>
    </row>
    <row r="64" spans="1:47" s="10" customFormat="1" ht="19.899999999999999" customHeight="1">
      <c r="B64" s="154"/>
      <c r="C64" s="155"/>
      <c r="D64" s="156" t="s">
        <v>127</v>
      </c>
      <c r="E64" s="157"/>
      <c r="F64" s="157"/>
      <c r="G64" s="157"/>
      <c r="H64" s="157"/>
      <c r="I64" s="158"/>
      <c r="J64" s="159">
        <f>J303</f>
        <v>0</v>
      </c>
      <c r="K64" s="155"/>
      <c r="L64" s="160"/>
    </row>
    <row r="65" spans="1:31" s="10" customFormat="1" ht="19.899999999999999" customHeight="1">
      <c r="B65" s="154"/>
      <c r="C65" s="155"/>
      <c r="D65" s="156" t="s">
        <v>128</v>
      </c>
      <c r="E65" s="157"/>
      <c r="F65" s="157"/>
      <c r="G65" s="157"/>
      <c r="H65" s="157"/>
      <c r="I65" s="158"/>
      <c r="J65" s="159">
        <f>J379</f>
        <v>0</v>
      </c>
      <c r="K65" s="155"/>
      <c r="L65" s="160"/>
    </row>
    <row r="66" spans="1:31" s="10" customFormat="1" ht="19.899999999999999" customHeight="1">
      <c r="B66" s="154"/>
      <c r="C66" s="155"/>
      <c r="D66" s="156" t="s">
        <v>129</v>
      </c>
      <c r="E66" s="157"/>
      <c r="F66" s="157"/>
      <c r="G66" s="157"/>
      <c r="H66" s="157"/>
      <c r="I66" s="158"/>
      <c r="J66" s="159">
        <f>J557</f>
        <v>0</v>
      </c>
      <c r="K66" s="155"/>
      <c r="L66" s="160"/>
    </row>
    <row r="67" spans="1:31" s="10" customFormat="1" ht="19.899999999999999" customHeight="1">
      <c r="B67" s="154"/>
      <c r="C67" s="155"/>
      <c r="D67" s="156" t="s">
        <v>130</v>
      </c>
      <c r="E67" s="157"/>
      <c r="F67" s="157"/>
      <c r="G67" s="157"/>
      <c r="H67" s="157"/>
      <c r="I67" s="158"/>
      <c r="J67" s="159">
        <f>J572</f>
        <v>0</v>
      </c>
      <c r="K67" s="155"/>
      <c r="L67" s="160"/>
    </row>
    <row r="68" spans="1:31" s="9" customFormat="1" ht="24.95" customHeight="1">
      <c r="B68" s="147"/>
      <c r="C68" s="148"/>
      <c r="D68" s="149" t="s">
        <v>131</v>
      </c>
      <c r="E68" s="150"/>
      <c r="F68" s="150"/>
      <c r="G68" s="150"/>
      <c r="H68" s="150"/>
      <c r="I68" s="151"/>
      <c r="J68" s="152">
        <f>J575</f>
        <v>0</v>
      </c>
      <c r="K68" s="148"/>
      <c r="L68" s="153"/>
    </row>
    <row r="69" spans="1:31" s="10" customFormat="1" ht="19.899999999999999" customHeight="1">
      <c r="B69" s="154"/>
      <c r="C69" s="155"/>
      <c r="D69" s="156" t="s">
        <v>132</v>
      </c>
      <c r="E69" s="157"/>
      <c r="F69" s="157"/>
      <c r="G69" s="157"/>
      <c r="H69" s="157"/>
      <c r="I69" s="158"/>
      <c r="J69" s="159">
        <f>J576</f>
        <v>0</v>
      </c>
      <c r="K69" s="155"/>
      <c r="L69" s="160"/>
    </row>
    <row r="70" spans="1:31" s="2" customFormat="1" ht="21.75" customHeight="1">
      <c r="A70" s="35"/>
      <c r="B70" s="36"/>
      <c r="C70" s="37"/>
      <c r="D70" s="37"/>
      <c r="E70" s="37"/>
      <c r="F70" s="37"/>
      <c r="G70" s="37"/>
      <c r="H70" s="37"/>
      <c r="I70" s="110"/>
      <c r="J70" s="37"/>
      <c r="K70" s="37"/>
      <c r="L70" s="111"/>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138"/>
      <c r="J71" s="49"/>
      <c r="K71" s="49"/>
      <c r="L71" s="111"/>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141"/>
      <c r="J75" s="51"/>
      <c r="K75" s="51"/>
      <c r="L75" s="111"/>
      <c r="S75" s="35"/>
      <c r="T75" s="35"/>
      <c r="U75" s="35"/>
      <c r="V75" s="35"/>
      <c r="W75" s="35"/>
      <c r="X75" s="35"/>
      <c r="Y75" s="35"/>
      <c r="Z75" s="35"/>
      <c r="AA75" s="35"/>
      <c r="AB75" s="35"/>
      <c r="AC75" s="35"/>
      <c r="AD75" s="35"/>
      <c r="AE75" s="35"/>
    </row>
    <row r="76" spans="1:31" s="2" customFormat="1" ht="24.95" customHeight="1">
      <c r="A76" s="35"/>
      <c r="B76" s="36"/>
      <c r="C76" s="24" t="s">
        <v>133</v>
      </c>
      <c r="D76" s="37"/>
      <c r="E76" s="37"/>
      <c r="F76" s="37"/>
      <c r="G76" s="37"/>
      <c r="H76" s="37"/>
      <c r="I76" s="110"/>
      <c r="J76" s="37"/>
      <c r="K76" s="37"/>
      <c r="L76" s="111"/>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110"/>
      <c r="J77" s="37"/>
      <c r="K77" s="37"/>
      <c r="L77" s="111"/>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110"/>
      <c r="J78" s="37"/>
      <c r="K78" s="37"/>
      <c r="L78" s="111"/>
      <c r="S78" s="35"/>
      <c r="T78" s="35"/>
      <c r="U78" s="35"/>
      <c r="V78" s="35"/>
      <c r="W78" s="35"/>
      <c r="X78" s="35"/>
      <c r="Y78" s="35"/>
      <c r="Z78" s="35"/>
      <c r="AA78" s="35"/>
      <c r="AB78" s="35"/>
      <c r="AC78" s="35"/>
      <c r="AD78" s="35"/>
      <c r="AE78" s="35"/>
    </row>
    <row r="79" spans="1:31" s="2" customFormat="1" ht="16.5" customHeight="1">
      <c r="A79" s="35"/>
      <c r="B79" s="36"/>
      <c r="C79" s="37"/>
      <c r="D79" s="37"/>
      <c r="E79" s="396" t="str">
        <f>E7</f>
        <v>Chodník při průtahu silnice II-232 - varianta chodníku z asfaltu</v>
      </c>
      <c r="F79" s="397"/>
      <c r="G79" s="397"/>
      <c r="H79" s="397"/>
      <c r="I79" s="110"/>
      <c r="J79" s="37"/>
      <c r="K79" s="37"/>
      <c r="L79" s="111"/>
      <c r="S79" s="35"/>
      <c r="T79" s="35"/>
      <c r="U79" s="35"/>
      <c r="V79" s="35"/>
      <c r="W79" s="35"/>
      <c r="X79" s="35"/>
      <c r="Y79" s="35"/>
      <c r="Z79" s="35"/>
      <c r="AA79" s="35"/>
      <c r="AB79" s="35"/>
      <c r="AC79" s="35"/>
      <c r="AD79" s="35"/>
      <c r="AE79" s="35"/>
    </row>
    <row r="80" spans="1:31" s="2" customFormat="1" ht="12" customHeight="1">
      <c r="A80" s="35"/>
      <c r="B80" s="36"/>
      <c r="C80" s="30" t="s">
        <v>114</v>
      </c>
      <c r="D80" s="37"/>
      <c r="E80" s="37"/>
      <c r="F80" s="37"/>
      <c r="G80" s="37"/>
      <c r="H80" s="37"/>
      <c r="I80" s="110"/>
      <c r="J80" s="37"/>
      <c r="K80" s="37"/>
      <c r="L80" s="111"/>
      <c r="S80" s="35"/>
      <c r="T80" s="35"/>
      <c r="U80" s="35"/>
      <c r="V80" s="35"/>
      <c r="W80" s="35"/>
      <c r="X80" s="35"/>
      <c r="Y80" s="35"/>
      <c r="Z80" s="35"/>
      <c r="AA80" s="35"/>
      <c r="AB80" s="35"/>
      <c r="AC80" s="35"/>
      <c r="AD80" s="35"/>
      <c r="AE80" s="35"/>
    </row>
    <row r="81" spans="1:65" s="2" customFormat="1" ht="16.5" customHeight="1">
      <c r="A81" s="35"/>
      <c r="B81" s="36"/>
      <c r="C81" s="37"/>
      <c r="D81" s="37"/>
      <c r="E81" s="368" t="str">
        <f>E9</f>
        <v>JP03201 - SO 100 - Dopravní řešení</v>
      </c>
      <c r="F81" s="398"/>
      <c r="G81" s="398"/>
      <c r="H81" s="398"/>
      <c r="I81" s="110"/>
      <c r="J81" s="37"/>
      <c r="K81" s="37"/>
      <c r="L81" s="111"/>
      <c r="S81" s="35"/>
      <c r="T81" s="35"/>
      <c r="U81" s="35"/>
      <c r="V81" s="35"/>
      <c r="W81" s="35"/>
      <c r="X81" s="35"/>
      <c r="Y81" s="35"/>
      <c r="Z81" s="35"/>
      <c r="AA81" s="35"/>
      <c r="AB81" s="35"/>
      <c r="AC81" s="35"/>
      <c r="AD81" s="35"/>
      <c r="AE81" s="35"/>
    </row>
    <row r="82" spans="1:65" s="2" customFormat="1" ht="6.95" customHeight="1">
      <c r="A82" s="35"/>
      <c r="B82" s="36"/>
      <c r="C82" s="37"/>
      <c r="D82" s="37"/>
      <c r="E82" s="37"/>
      <c r="F82" s="37"/>
      <c r="G82" s="37"/>
      <c r="H82" s="37"/>
      <c r="I82" s="110"/>
      <c r="J82" s="37"/>
      <c r="K82" s="37"/>
      <c r="L82" s="111"/>
      <c r="S82" s="35"/>
      <c r="T82" s="35"/>
      <c r="U82" s="35"/>
      <c r="V82" s="35"/>
      <c r="W82" s="35"/>
      <c r="X82" s="35"/>
      <c r="Y82" s="35"/>
      <c r="Z82" s="35"/>
      <c r="AA82" s="35"/>
      <c r="AB82" s="35"/>
      <c r="AC82" s="35"/>
      <c r="AD82" s="35"/>
      <c r="AE82" s="35"/>
    </row>
    <row r="83" spans="1:65" s="2" customFormat="1" ht="12" customHeight="1">
      <c r="A83" s="35"/>
      <c r="B83" s="36"/>
      <c r="C83" s="30" t="s">
        <v>21</v>
      </c>
      <c r="D83" s="37"/>
      <c r="E83" s="37"/>
      <c r="F83" s="28" t="str">
        <f>F12</f>
        <v>Osek u Rokycan</v>
      </c>
      <c r="G83" s="37"/>
      <c r="H83" s="37"/>
      <c r="I83" s="113" t="s">
        <v>23</v>
      </c>
      <c r="J83" s="60" t="str">
        <f>IF(J12="","",J12)</f>
        <v>21. 7. 2020</v>
      </c>
      <c r="K83" s="37"/>
      <c r="L83" s="111"/>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110"/>
      <c r="J84" s="37"/>
      <c r="K84" s="37"/>
      <c r="L84" s="111"/>
      <c r="S84" s="35"/>
      <c r="T84" s="35"/>
      <c r="U84" s="35"/>
      <c r="V84" s="35"/>
      <c r="W84" s="35"/>
      <c r="X84" s="35"/>
      <c r="Y84" s="35"/>
      <c r="Z84" s="35"/>
      <c r="AA84" s="35"/>
      <c r="AB84" s="35"/>
      <c r="AC84" s="35"/>
      <c r="AD84" s="35"/>
      <c r="AE84" s="35"/>
    </row>
    <row r="85" spans="1:65" s="2" customFormat="1" ht="15.2" customHeight="1">
      <c r="A85" s="35"/>
      <c r="B85" s="36"/>
      <c r="C85" s="30" t="s">
        <v>25</v>
      </c>
      <c r="D85" s="37"/>
      <c r="E85" s="37"/>
      <c r="F85" s="28" t="str">
        <f>E15</f>
        <v>Obec Osek, Osek čp 18, 328 21 Osek</v>
      </c>
      <c r="G85" s="37"/>
      <c r="H85" s="37"/>
      <c r="I85" s="113" t="s">
        <v>32</v>
      </c>
      <c r="J85" s="33" t="str">
        <f>E21</f>
        <v>ing. Jiří Pangrác</v>
      </c>
      <c r="K85" s="37"/>
      <c r="L85" s="111"/>
      <c r="S85" s="35"/>
      <c r="T85" s="35"/>
      <c r="U85" s="35"/>
      <c r="V85" s="35"/>
      <c r="W85" s="35"/>
      <c r="X85" s="35"/>
      <c r="Y85" s="35"/>
      <c r="Z85" s="35"/>
      <c r="AA85" s="35"/>
      <c r="AB85" s="35"/>
      <c r="AC85" s="35"/>
      <c r="AD85" s="35"/>
      <c r="AE85" s="35"/>
    </row>
    <row r="86" spans="1:65" s="2" customFormat="1" ht="15.2" customHeight="1">
      <c r="A86" s="35"/>
      <c r="B86" s="36"/>
      <c r="C86" s="30" t="s">
        <v>30</v>
      </c>
      <c r="D86" s="37"/>
      <c r="E86" s="37"/>
      <c r="F86" s="28" t="str">
        <f>IF(E18="","",E18)</f>
        <v>Vyplň údaj</v>
      </c>
      <c r="G86" s="37"/>
      <c r="H86" s="37"/>
      <c r="I86" s="113" t="s">
        <v>37</v>
      </c>
      <c r="J86" s="33" t="str">
        <f>E24</f>
        <v>Zdeněk Basl</v>
      </c>
      <c r="K86" s="37"/>
      <c r="L86" s="111"/>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10"/>
      <c r="J87" s="37"/>
      <c r="K87" s="37"/>
      <c r="L87" s="111"/>
      <c r="S87" s="35"/>
      <c r="T87" s="35"/>
      <c r="U87" s="35"/>
      <c r="V87" s="35"/>
      <c r="W87" s="35"/>
      <c r="X87" s="35"/>
      <c r="Y87" s="35"/>
      <c r="Z87" s="35"/>
      <c r="AA87" s="35"/>
      <c r="AB87" s="35"/>
      <c r="AC87" s="35"/>
      <c r="AD87" s="35"/>
      <c r="AE87" s="35"/>
    </row>
    <row r="88" spans="1:65" s="11" customFormat="1" ht="29.25" customHeight="1">
      <c r="A88" s="161"/>
      <c r="B88" s="162"/>
      <c r="C88" s="163" t="s">
        <v>134</v>
      </c>
      <c r="D88" s="164" t="s">
        <v>62</v>
      </c>
      <c r="E88" s="164" t="s">
        <v>58</v>
      </c>
      <c r="F88" s="164" t="s">
        <v>59</v>
      </c>
      <c r="G88" s="164" t="s">
        <v>135</v>
      </c>
      <c r="H88" s="164" t="s">
        <v>136</v>
      </c>
      <c r="I88" s="165" t="s">
        <v>137</v>
      </c>
      <c r="J88" s="164" t="s">
        <v>121</v>
      </c>
      <c r="K88" s="166" t="s">
        <v>138</v>
      </c>
      <c r="L88" s="167"/>
      <c r="M88" s="69" t="s">
        <v>19</v>
      </c>
      <c r="N88" s="70" t="s">
        <v>47</v>
      </c>
      <c r="O88" s="70" t="s">
        <v>139</v>
      </c>
      <c r="P88" s="70" t="s">
        <v>140</v>
      </c>
      <c r="Q88" s="70" t="s">
        <v>141</v>
      </c>
      <c r="R88" s="70" t="s">
        <v>142</v>
      </c>
      <c r="S88" s="70" t="s">
        <v>143</v>
      </c>
      <c r="T88" s="71" t="s">
        <v>144</v>
      </c>
      <c r="U88" s="161"/>
      <c r="V88" s="161"/>
      <c r="W88" s="161"/>
      <c r="X88" s="161"/>
      <c r="Y88" s="161"/>
      <c r="Z88" s="161"/>
      <c r="AA88" s="161"/>
      <c r="AB88" s="161"/>
      <c r="AC88" s="161"/>
      <c r="AD88" s="161"/>
      <c r="AE88" s="161"/>
    </row>
    <row r="89" spans="1:65" s="2" customFormat="1" ht="22.9" customHeight="1">
      <c r="A89" s="35"/>
      <c r="B89" s="36"/>
      <c r="C89" s="76" t="s">
        <v>145</v>
      </c>
      <c r="D89" s="37"/>
      <c r="E89" s="37"/>
      <c r="F89" s="37"/>
      <c r="G89" s="37"/>
      <c r="H89" s="37"/>
      <c r="I89" s="110"/>
      <c r="J89" s="168">
        <f>BK89</f>
        <v>0</v>
      </c>
      <c r="K89" s="37"/>
      <c r="L89" s="40"/>
      <c r="M89" s="72"/>
      <c r="N89" s="169"/>
      <c r="O89" s="73"/>
      <c r="P89" s="170">
        <f>P90+P575</f>
        <v>0</v>
      </c>
      <c r="Q89" s="73"/>
      <c r="R89" s="170">
        <f>R90+R575</f>
        <v>705.1279073899999</v>
      </c>
      <c r="S89" s="73"/>
      <c r="T89" s="171">
        <f>T90+T575</f>
        <v>253.87210599999997</v>
      </c>
      <c r="U89" s="35"/>
      <c r="V89" s="35"/>
      <c r="W89" s="35"/>
      <c r="X89" s="35"/>
      <c r="Y89" s="35"/>
      <c r="Z89" s="35"/>
      <c r="AA89" s="35"/>
      <c r="AB89" s="35"/>
      <c r="AC89" s="35"/>
      <c r="AD89" s="35"/>
      <c r="AE89" s="35"/>
      <c r="AT89" s="18" t="s">
        <v>76</v>
      </c>
      <c r="AU89" s="18" t="s">
        <v>122</v>
      </c>
      <c r="BK89" s="172">
        <f>BK90+BK575</f>
        <v>0</v>
      </c>
    </row>
    <row r="90" spans="1:65" s="12" customFormat="1" ht="25.9" customHeight="1">
      <c r="B90" s="173"/>
      <c r="C90" s="174"/>
      <c r="D90" s="175" t="s">
        <v>76</v>
      </c>
      <c r="E90" s="176" t="s">
        <v>146</v>
      </c>
      <c r="F90" s="176" t="s">
        <v>147</v>
      </c>
      <c r="G90" s="174"/>
      <c r="H90" s="174"/>
      <c r="I90" s="177"/>
      <c r="J90" s="178">
        <f>BK90</f>
        <v>0</v>
      </c>
      <c r="K90" s="174"/>
      <c r="L90" s="179"/>
      <c r="M90" s="180"/>
      <c r="N90" s="181"/>
      <c r="O90" s="181"/>
      <c r="P90" s="182">
        <f>P91+P205+P220+P303+P379+P557+P572</f>
        <v>0</v>
      </c>
      <c r="Q90" s="181"/>
      <c r="R90" s="182">
        <f>R91+R205+R220+R303+R379+R557+R572</f>
        <v>704.96136978999994</v>
      </c>
      <c r="S90" s="181"/>
      <c r="T90" s="183">
        <f>T91+T205+T220+T303+T379+T557+T572</f>
        <v>253.87210599999997</v>
      </c>
      <c r="AR90" s="184" t="s">
        <v>85</v>
      </c>
      <c r="AT90" s="185" t="s">
        <v>76</v>
      </c>
      <c r="AU90" s="185" t="s">
        <v>77</v>
      </c>
      <c r="AY90" s="184" t="s">
        <v>148</v>
      </c>
      <c r="BK90" s="186">
        <f>BK91+BK205+BK220+BK303+BK379+BK557+BK572</f>
        <v>0</v>
      </c>
    </row>
    <row r="91" spans="1:65" s="12" customFormat="1" ht="22.9" customHeight="1">
      <c r="B91" s="173"/>
      <c r="C91" s="174"/>
      <c r="D91" s="175" t="s">
        <v>76</v>
      </c>
      <c r="E91" s="187" t="s">
        <v>85</v>
      </c>
      <c r="F91" s="187" t="s">
        <v>149</v>
      </c>
      <c r="G91" s="174"/>
      <c r="H91" s="174"/>
      <c r="I91" s="177"/>
      <c r="J91" s="188">
        <f>BK91</f>
        <v>0</v>
      </c>
      <c r="K91" s="174"/>
      <c r="L91" s="179"/>
      <c r="M91" s="180"/>
      <c r="N91" s="181"/>
      <c r="O91" s="181"/>
      <c r="P91" s="182">
        <f>SUM(P92:P204)</f>
        <v>0</v>
      </c>
      <c r="Q91" s="181"/>
      <c r="R91" s="182">
        <f>SUM(R92:R204)</f>
        <v>101.30114128</v>
      </c>
      <c r="S91" s="181"/>
      <c r="T91" s="183">
        <f>SUM(T92:T204)</f>
        <v>253.79010599999998</v>
      </c>
      <c r="AR91" s="184" t="s">
        <v>85</v>
      </c>
      <c r="AT91" s="185" t="s">
        <v>76</v>
      </c>
      <c r="AU91" s="185" t="s">
        <v>85</v>
      </c>
      <c r="AY91" s="184" t="s">
        <v>148</v>
      </c>
      <c r="BK91" s="186">
        <f>SUM(BK92:BK204)</f>
        <v>0</v>
      </c>
    </row>
    <row r="92" spans="1:65" s="2" customFormat="1" ht="21.75" customHeight="1">
      <c r="A92" s="35"/>
      <c r="B92" s="36"/>
      <c r="C92" s="189" t="s">
        <v>85</v>
      </c>
      <c r="D92" s="189" t="s">
        <v>150</v>
      </c>
      <c r="E92" s="190" t="s">
        <v>151</v>
      </c>
      <c r="F92" s="191" t="s">
        <v>152</v>
      </c>
      <c r="G92" s="192" t="s">
        <v>94</v>
      </c>
      <c r="H92" s="193">
        <v>660.48199999999997</v>
      </c>
      <c r="I92" s="194"/>
      <c r="J92" s="195">
        <f>ROUND(I92*H92,2)</f>
        <v>0</v>
      </c>
      <c r="K92" s="191" t="s">
        <v>153</v>
      </c>
      <c r="L92" s="40"/>
      <c r="M92" s="196" t="s">
        <v>19</v>
      </c>
      <c r="N92" s="197" t="s">
        <v>48</v>
      </c>
      <c r="O92" s="65"/>
      <c r="P92" s="198">
        <f>O92*H92</f>
        <v>0</v>
      </c>
      <c r="Q92" s="198">
        <v>4.0000000000000003E-5</v>
      </c>
      <c r="R92" s="198">
        <f>Q92*H92</f>
        <v>2.641928E-2</v>
      </c>
      <c r="S92" s="198">
        <v>0.128</v>
      </c>
      <c r="T92" s="199">
        <f>S92*H92</f>
        <v>84.541696000000002</v>
      </c>
      <c r="U92" s="35"/>
      <c r="V92" s="35"/>
      <c r="W92" s="35"/>
      <c r="X92" s="35"/>
      <c r="Y92" s="35"/>
      <c r="Z92" s="35"/>
      <c r="AA92" s="35"/>
      <c r="AB92" s="35"/>
      <c r="AC92" s="35"/>
      <c r="AD92" s="35"/>
      <c r="AE92" s="35"/>
      <c r="AR92" s="200" t="s">
        <v>154</v>
      </c>
      <c r="AT92" s="200" t="s">
        <v>150</v>
      </c>
      <c r="AU92" s="200" t="s">
        <v>87</v>
      </c>
      <c r="AY92" s="18" t="s">
        <v>148</v>
      </c>
      <c r="BE92" s="201">
        <f>IF(N92="základní",J92,0)</f>
        <v>0</v>
      </c>
      <c r="BF92" s="201">
        <f>IF(N92="snížená",J92,0)</f>
        <v>0</v>
      </c>
      <c r="BG92" s="201">
        <f>IF(N92="zákl. přenesená",J92,0)</f>
        <v>0</v>
      </c>
      <c r="BH92" s="201">
        <f>IF(N92="sníž. přenesená",J92,0)</f>
        <v>0</v>
      </c>
      <c r="BI92" s="201">
        <f>IF(N92="nulová",J92,0)</f>
        <v>0</v>
      </c>
      <c r="BJ92" s="18" t="s">
        <v>85</v>
      </c>
      <c r="BK92" s="201">
        <f>ROUND(I92*H92,2)</f>
        <v>0</v>
      </c>
      <c r="BL92" s="18" t="s">
        <v>154</v>
      </c>
      <c r="BM92" s="200" t="s">
        <v>155</v>
      </c>
    </row>
    <row r="93" spans="1:65" s="2" customFormat="1" ht="195">
      <c r="A93" s="35"/>
      <c r="B93" s="36"/>
      <c r="C93" s="37"/>
      <c r="D93" s="202" t="s">
        <v>156</v>
      </c>
      <c r="E93" s="37"/>
      <c r="F93" s="203" t="s">
        <v>157</v>
      </c>
      <c r="G93" s="37"/>
      <c r="H93" s="37"/>
      <c r="I93" s="110"/>
      <c r="J93" s="37"/>
      <c r="K93" s="37"/>
      <c r="L93" s="40"/>
      <c r="M93" s="204"/>
      <c r="N93" s="205"/>
      <c r="O93" s="65"/>
      <c r="P93" s="65"/>
      <c r="Q93" s="65"/>
      <c r="R93" s="65"/>
      <c r="S93" s="65"/>
      <c r="T93" s="66"/>
      <c r="U93" s="35"/>
      <c r="V93" s="35"/>
      <c r="W93" s="35"/>
      <c r="X93" s="35"/>
      <c r="Y93" s="35"/>
      <c r="Z93" s="35"/>
      <c r="AA93" s="35"/>
      <c r="AB93" s="35"/>
      <c r="AC93" s="35"/>
      <c r="AD93" s="35"/>
      <c r="AE93" s="35"/>
      <c r="AT93" s="18" t="s">
        <v>156</v>
      </c>
      <c r="AU93" s="18" t="s">
        <v>87</v>
      </c>
    </row>
    <row r="94" spans="1:65" s="13" customFormat="1" ht="11.25">
      <c r="B94" s="206"/>
      <c r="C94" s="207"/>
      <c r="D94" s="202" t="s">
        <v>158</v>
      </c>
      <c r="E94" s="208" t="s">
        <v>19</v>
      </c>
      <c r="F94" s="209" t="s">
        <v>159</v>
      </c>
      <c r="G94" s="207"/>
      <c r="H94" s="208" t="s">
        <v>19</v>
      </c>
      <c r="I94" s="210"/>
      <c r="J94" s="207"/>
      <c r="K94" s="207"/>
      <c r="L94" s="211"/>
      <c r="M94" s="212"/>
      <c r="N94" s="213"/>
      <c r="O94" s="213"/>
      <c r="P94" s="213"/>
      <c r="Q94" s="213"/>
      <c r="R94" s="213"/>
      <c r="S94" s="213"/>
      <c r="T94" s="214"/>
      <c r="AT94" s="215" t="s">
        <v>158</v>
      </c>
      <c r="AU94" s="215" t="s">
        <v>87</v>
      </c>
      <c r="AV94" s="13" t="s">
        <v>85</v>
      </c>
      <c r="AW94" s="13" t="s">
        <v>34</v>
      </c>
      <c r="AX94" s="13" t="s">
        <v>77</v>
      </c>
      <c r="AY94" s="215" t="s">
        <v>148</v>
      </c>
    </row>
    <row r="95" spans="1:65" s="14" customFormat="1" ht="11.25">
      <c r="B95" s="216"/>
      <c r="C95" s="217"/>
      <c r="D95" s="202" t="s">
        <v>158</v>
      </c>
      <c r="E95" s="218" t="s">
        <v>19</v>
      </c>
      <c r="F95" s="219" t="s">
        <v>160</v>
      </c>
      <c r="G95" s="217"/>
      <c r="H95" s="220">
        <v>660.48199999999997</v>
      </c>
      <c r="I95" s="221"/>
      <c r="J95" s="217"/>
      <c r="K95" s="217"/>
      <c r="L95" s="222"/>
      <c r="M95" s="223"/>
      <c r="N95" s="224"/>
      <c r="O95" s="224"/>
      <c r="P95" s="224"/>
      <c r="Q95" s="224"/>
      <c r="R95" s="224"/>
      <c r="S95" s="224"/>
      <c r="T95" s="225"/>
      <c r="AT95" s="226" t="s">
        <v>158</v>
      </c>
      <c r="AU95" s="226" t="s">
        <v>87</v>
      </c>
      <c r="AV95" s="14" t="s">
        <v>87</v>
      </c>
      <c r="AW95" s="14" t="s">
        <v>34</v>
      </c>
      <c r="AX95" s="14" t="s">
        <v>77</v>
      </c>
      <c r="AY95" s="226" t="s">
        <v>148</v>
      </c>
    </row>
    <row r="96" spans="1:65" s="15" customFormat="1" ht="11.25">
      <c r="B96" s="227"/>
      <c r="C96" s="228"/>
      <c r="D96" s="202" t="s">
        <v>158</v>
      </c>
      <c r="E96" s="229" t="s">
        <v>19</v>
      </c>
      <c r="F96" s="230" t="s">
        <v>161</v>
      </c>
      <c r="G96" s="228"/>
      <c r="H96" s="231">
        <v>660.48199999999997</v>
      </c>
      <c r="I96" s="232"/>
      <c r="J96" s="228"/>
      <c r="K96" s="228"/>
      <c r="L96" s="233"/>
      <c r="M96" s="234"/>
      <c r="N96" s="235"/>
      <c r="O96" s="235"/>
      <c r="P96" s="235"/>
      <c r="Q96" s="235"/>
      <c r="R96" s="235"/>
      <c r="S96" s="235"/>
      <c r="T96" s="236"/>
      <c r="AT96" s="237" t="s">
        <v>158</v>
      </c>
      <c r="AU96" s="237" t="s">
        <v>87</v>
      </c>
      <c r="AV96" s="15" t="s">
        <v>154</v>
      </c>
      <c r="AW96" s="15" t="s">
        <v>34</v>
      </c>
      <c r="AX96" s="15" t="s">
        <v>85</v>
      </c>
      <c r="AY96" s="237" t="s">
        <v>148</v>
      </c>
    </row>
    <row r="97" spans="1:65" s="2" customFormat="1" ht="21.75" customHeight="1">
      <c r="A97" s="35"/>
      <c r="B97" s="36"/>
      <c r="C97" s="189" t="s">
        <v>87</v>
      </c>
      <c r="D97" s="189" t="s">
        <v>150</v>
      </c>
      <c r="E97" s="190" t="s">
        <v>162</v>
      </c>
      <c r="F97" s="191" t="s">
        <v>163</v>
      </c>
      <c r="G97" s="192" t="s">
        <v>106</v>
      </c>
      <c r="H97" s="193">
        <v>825.60199999999998</v>
      </c>
      <c r="I97" s="194"/>
      <c r="J97" s="195">
        <f>ROUND(I97*H97,2)</f>
        <v>0</v>
      </c>
      <c r="K97" s="191" t="s">
        <v>153</v>
      </c>
      <c r="L97" s="40"/>
      <c r="M97" s="196" t="s">
        <v>19</v>
      </c>
      <c r="N97" s="197" t="s">
        <v>48</v>
      </c>
      <c r="O97" s="65"/>
      <c r="P97" s="198">
        <f>O97*H97</f>
        <v>0</v>
      </c>
      <c r="Q97" s="198">
        <v>0</v>
      </c>
      <c r="R97" s="198">
        <f>Q97*H97</f>
        <v>0</v>
      </c>
      <c r="S97" s="198">
        <v>0.20499999999999999</v>
      </c>
      <c r="T97" s="199">
        <f>S97*H97</f>
        <v>169.24840999999998</v>
      </c>
      <c r="U97" s="35"/>
      <c r="V97" s="35"/>
      <c r="W97" s="35"/>
      <c r="X97" s="35"/>
      <c r="Y97" s="35"/>
      <c r="Z97" s="35"/>
      <c r="AA97" s="35"/>
      <c r="AB97" s="35"/>
      <c r="AC97" s="35"/>
      <c r="AD97" s="35"/>
      <c r="AE97" s="35"/>
      <c r="AR97" s="200" t="s">
        <v>154</v>
      </c>
      <c r="AT97" s="200" t="s">
        <v>150</v>
      </c>
      <c r="AU97" s="200" t="s">
        <v>87</v>
      </c>
      <c r="AY97" s="18" t="s">
        <v>148</v>
      </c>
      <c r="BE97" s="201">
        <f>IF(N97="základní",J97,0)</f>
        <v>0</v>
      </c>
      <c r="BF97" s="201">
        <f>IF(N97="snížená",J97,0)</f>
        <v>0</v>
      </c>
      <c r="BG97" s="201">
        <f>IF(N97="zákl. přenesená",J97,0)</f>
        <v>0</v>
      </c>
      <c r="BH97" s="201">
        <f>IF(N97="sníž. přenesená",J97,0)</f>
        <v>0</v>
      </c>
      <c r="BI97" s="201">
        <f>IF(N97="nulová",J97,0)</f>
        <v>0</v>
      </c>
      <c r="BJ97" s="18" t="s">
        <v>85</v>
      </c>
      <c r="BK97" s="201">
        <f>ROUND(I97*H97,2)</f>
        <v>0</v>
      </c>
      <c r="BL97" s="18" t="s">
        <v>154</v>
      </c>
      <c r="BM97" s="200" t="s">
        <v>164</v>
      </c>
    </row>
    <row r="98" spans="1:65" s="2" customFormat="1" ht="136.5">
      <c r="A98" s="35"/>
      <c r="B98" s="36"/>
      <c r="C98" s="37"/>
      <c r="D98" s="202" t="s">
        <v>156</v>
      </c>
      <c r="E98" s="37"/>
      <c r="F98" s="203" t="s">
        <v>165</v>
      </c>
      <c r="G98" s="37"/>
      <c r="H98" s="37"/>
      <c r="I98" s="110"/>
      <c r="J98" s="37"/>
      <c r="K98" s="37"/>
      <c r="L98" s="40"/>
      <c r="M98" s="204"/>
      <c r="N98" s="205"/>
      <c r="O98" s="65"/>
      <c r="P98" s="65"/>
      <c r="Q98" s="65"/>
      <c r="R98" s="65"/>
      <c r="S98" s="65"/>
      <c r="T98" s="66"/>
      <c r="U98" s="35"/>
      <c r="V98" s="35"/>
      <c r="W98" s="35"/>
      <c r="X98" s="35"/>
      <c r="Y98" s="35"/>
      <c r="Z98" s="35"/>
      <c r="AA98" s="35"/>
      <c r="AB98" s="35"/>
      <c r="AC98" s="35"/>
      <c r="AD98" s="35"/>
      <c r="AE98" s="35"/>
      <c r="AT98" s="18" t="s">
        <v>156</v>
      </c>
      <c r="AU98" s="18" t="s">
        <v>87</v>
      </c>
    </row>
    <row r="99" spans="1:65" s="13" customFormat="1" ht="11.25">
      <c r="B99" s="206"/>
      <c r="C99" s="207"/>
      <c r="D99" s="202" t="s">
        <v>158</v>
      </c>
      <c r="E99" s="208" t="s">
        <v>19</v>
      </c>
      <c r="F99" s="209" t="s">
        <v>166</v>
      </c>
      <c r="G99" s="207"/>
      <c r="H99" s="208" t="s">
        <v>19</v>
      </c>
      <c r="I99" s="210"/>
      <c r="J99" s="207"/>
      <c r="K99" s="207"/>
      <c r="L99" s="211"/>
      <c r="M99" s="212"/>
      <c r="N99" s="213"/>
      <c r="O99" s="213"/>
      <c r="P99" s="213"/>
      <c r="Q99" s="213"/>
      <c r="R99" s="213"/>
      <c r="S99" s="213"/>
      <c r="T99" s="214"/>
      <c r="AT99" s="215" t="s">
        <v>158</v>
      </c>
      <c r="AU99" s="215" t="s">
        <v>87</v>
      </c>
      <c r="AV99" s="13" t="s">
        <v>85</v>
      </c>
      <c r="AW99" s="13" t="s">
        <v>34</v>
      </c>
      <c r="AX99" s="13" t="s">
        <v>77</v>
      </c>
      <c r="AY99" s="215" t="s">
        <v>148</v>
      </c>
    </row>
    <row r="100" spans="1:65" s="14" customFormat="1" ht="11.25">
      <c r="B100" s="216"/>
      <c r="C100" s="217"/>
      <c r="D100" s="202" t="s">
        <v>158</v>
      </c>
      <c r="E100" s="218" t="s">
        <v>19</v>
      </c>
      <c r="F100" s="219" t="s">
        <v>104</v>
      </c>
      <c r="G100" s="217"/>
      <c r="H100" s="220">
        <v>825.60199999999998</v>
      </c>
      <c r="I100" s="221"/>
      <c r="J100" s="217"/>
      <c r="K100" s="217"/>
      <c r="L100" s="222"/>
      <c r="M100" s="223"/>
      <c r="N100" s="224"/>
      <c r="O100" s="224"/>
      <c r="P100" s="224"/>
      <c r="Q100" s="224"/>
      <c r="R100" s="224"/>
      <c r="S100" s="224"/>
      <c r="T100" s="225"/>
      <c r="AT100" s="226" t="s">
        <v>158</v>
      </c>
      <c r="AU100" s="226" t="s">
        <v>87</v>
      </c>
      <c r="AV100" s="14" t="s">
        <v>87</v>
      </c>
      <c r="AW100" s="14" t="s">
        <v>34</v>
      </c>
      <c r="AX100" s="14" t="s">
        <v>77</v>
      </c>
      <c r="AY100" s="226" t="s">
        <v>148</v>
      </c>
    </row>
    <row r="101" spans="1:65" s="15" customFormat="1" ht="11.25">
      <c r="B101" s="227"/>
      <c r="C101" s="228"/>
      <c r="D101" s="202" t="s">
        <v>158</v>
      </c>
      <c r="E101" s="229" t="s">
        <v>19</v>
      </c>
      <c r="F101" s="230" t="s">
        <v>161</v>
      </c>
      <c r="G101" s="228"/>
      <c r="H101" s="231">
        <v>825.60199999999998</v>
      </c>
      <c r="I101" s="232"/>
      <c r="J101" s="228"/>
      <c r="K101" s="228"/>
      <c r="L101" s="233"/>
      <c r="M101" s="234"/>
      <c r="N101" s="235"/>
      <c r="O101" s="235"/>
      <c r="P101" s="235"/>
      <c r="Q101" s="235"/>
      <c r="R101" s="235"/>
      <c r="S101" s="235"/>
      <c r="T101" s="236"/>
      <c r="AT101" s="237" t="s">
        <v>158</v>
      </c>
      <c r="AU101" s="237" t="s">
        <v>87</v>
      </c>
      <c r="AV101" s="15" t="s">
        <v>154</v>
      </c>
      <c r="AW101" s="15" t="s">
        <v>34</v>
      </c>
      <c r="AX101" s="15" t="s">
        <v>85</v>
      </c>
      <c r="AY101" s="237" t="s">
        <v>148</v>
      </c>
    </row>
    <row r="102" spans="1:65" s="2" customFormat="1" ht="16.5" customHeight="1">
      <c r="A102" s="35"/>
      <c r="B102" s="36"/>
      <c r="C102" s="189" t="s">
        <v>96</v>
      </c>
      <c r="D102" s="189" t="s">
        <v>150</v>
      </c>
      <c r="E102" s="190" t="s">
        <v>167</v>
      </c>
      <c r="F102" s="191" t="s">
        <v>168</v>
      </c>
      <c r="G102" s="192" t="s">
        <v>169</v>
      </c>
      <c r="H102" s="193">
        <v>624.75199999999995</v>
      </c>
      <c r="I102" s="194"/>
      <c r="J102" s="195">
        <f>ROUND(I102*H102,2)</f>
        <v>0</v>
      </c>
      <c r="K102" s="191" t="s">
        <v>153</v>
      </c>
      <c r="L102" s="40"/>
      <c r="M102" s="196" t="s">
        <v>19</v>
      </c>
      <c r="N102" s="197" t="s">
        <v>48</v>
      </c>
      <c r="O102" s="65"/>
      <c r="P102" s="198">
        <f>O102*H102</f>
        <v>0</v>
      </c>
      <c r="Q102" s="198">
        <v>0</v>
      </c>
      <c r="R102" s="198">
        <f>Q102*H102</f>
        <v>0</v>
      </c>
      <c r="S102" s="198">
        <v>0</v>
      </c>
      <c r="T102" s="199">
        <f>S102*H102</f>
        <v>0</v>
      </c>
      <c r="U102" s="35"/>
      <c r="V102" s="35"/>
      <c r="W102" s="35"/>
      <c r="X102" s="35"/>
      <c r="Y102" s="35"/>
      <c r="Z102" s="35"/>
      <c r="AA102" s="35"/>
      <c r="AB102" s="35"/>
      <c r="AC102" s="35"/>
      <c r="AD102" s="35"/>
      <c r="AE102" s="35"/>
      <c r="AR102" s="200" t="s">
        <v>154</v>
      </c>
      <c r="AT102" s="200" t="s">
        <v>150</v>
      </c>
      <c r="AU102" s="200" t="s">
        <v>87</v>
      </c>
      <c r="AY102" s="18" t="s">
        <v>148</v>
      </c>
      <c r="BE102" s="201">
        <f>IF(N102="základní",J102,0)</f>
        <v>0</v>
      </c>
      <c r="BF102" s="201">
        <f>IF(N102="snížená",J102,0)</f>
        <v>0</v>
      </c>
      <c r="BG102" s="201">
        <f>IF(N102="zákl. přenesená",J102,0)</f>
        <v>0</v>
      </c>
      <c r="BH102" s="201">
        <f>IF(N102="sníž. přenesená",J102,0)</f>
        <v>0</v>
      </c>
      <c r="BI102" s="201">
        <f>IF(N102="nulová",J102,0)</f>
        <v>0</v>
      </c>
      <c r="BJ102" s="18" t="s">
        <v>85</v>
      </c>
      <c r="BK102" s="201">
        <f>ROUND(I102*H102,2)</f>
        <v>0</v>
      </c>
      <c r="BL102" s="18" t="s">
        <v>154</v>
      </c>
      <c r="BM102" s="200" t="s">
        <v>170</v>
      </c>
    </row>
    <row r="103" spans="1:65" s="2" customFormat="1" ht="29.25">
      <c r="A103" s="35"/>
      <c r="B103" s="36"/>
      <c r="C103" s="37"/>
      <c r="D103" s="202" t="s">
        <v>156</v>
      </c>
      <c r="E103" s="37"/>
      <c r="F103" s="203" t="s">
        <v>171</v>
      </c>
      <c r="G103" s="37"/>
      <c r="H103" s="37"/>
      <c r="I103" s="110"/>
      <c r="J103" s="37"/>
      <c r="K103" s="37"/>
      <c r="L103" s="40"/>
      <c r="M103" s="204"/>
      <c r="N103" s="205"/>
      <c r="O103" s="65"/>
      <c r="P103" s="65"/>
      <c r="Q103" s="65"/>
      <c r="R103" s="65"/>
      <c r="S103" s="65"/>
      <c r="T103" s="66"/>
      <c r="U103" s="35"/>
      <c r="V103" s="35"/>
      <c r="W103" s="35"/>
      <c r="X103" s="35"/>
      <c r="Y103" s="35"/>
      <c r="Z103" s="35"/>
      <c r="AA103" s="35"/>
      <c r="AB103" s="35"/>
      <c r="AC103" s="35"/>
      <c r="AD103" s="35"/>
      <c r="AE103" s="35"/>
      <c r="AT103" s="18" t="s">
        <v>156</v>
      </c>
      <c r="AU103" s="18" t="s">
        <v>87</v>
      </c>
    </row>
    <row r="104" spans="1:65" s="13" customFormat="1" ht="11.25">
      <c r="B104" s="206"/>
      <c r="C104" s="207"/>
      <c r="D104" s="202" t="s">
        <v>158</v>
      </c>
      <c r="E104" s="208" t="s">
        <v>19</v>
      </c>
      <c r="F104" s="209" t="s">
        <v>172</v>
      </c>
      <c r="G104" s="207"/>
      <c r="H104" s="208" t="s">
        <v>19</v>
      </c>
      <c r="I104" s="210"/>
      <c r="J104" s="207"/>
      <c r="K104" s="207"/>
      <c r="L104" s="211"/>
      <c r="M104" s="212"/>
      <c r="N104" s="213"/>
      <c r="O104" s="213"/>
      <c r="P104" s="213"/>
      <c r="Q104" s="213"/>
      <c r="R104" s="213"/>
      <c r="S104" s="213"/>
      <c r="T104" s="214"/>
      <c r="AT104" s="215" t="s">
        <v>158</v>
      </c>
      <c r="AU104" s="215" t="s">
        <v>87</v>
      </c>
      <c r="AV104" s="13" t="s">
        <v>85</v>
      </c>
      <c r="AW104" s="13" t="s">
        <v>34</v>
      </c>
      <c r="AX104" s="13" t="s">
        <v>77</v>
      </c>
      <c r="AY104" s="215" t="s">
        <v>148</v>
      </c>
    </row>
    <row r="105" spans="1:65" s="14" customFormat="1" ht="11.25">
      <c r="B105" s="216"/>
      <c r="C105" s="217"/>
      <c r="D105" s="202" t="s">
        <v>158</v>
      </c>
      <c r="E105" s="218" t="s">
        <v>19</v>
      </c>
      <c r="F105" s="219" t="s">
        <v>173</v>
      </c>
      <c r="G105" s="217"/>
      <c r="H105" s="220">
        <v>493.24200000000002</v>
      </c>
      <c r="I105" s="221"/>
      <c r="J105" s="217"/>
      <c r="K105" s="217"/>
      <c r="L105" s="222"/>
      <c r="M105" s="223"/>
      <c r="N105" s="224"/>
      <c r="O105" s="224"/>
      <c r="P105" s="224"/>
      <c r="Q105" s="224"/>
      <c r="R105" s="224"/>
      <c r="S105" s="224"/>
      <c r="T105" s="225"/>
      <c r="AT105" s="226" t="s">
        <v>158</v>
      </c>
      <c r="AU105" s="226" t="s">
        <v>87</v>
      </c>
      <c r="AV105" s="14" t="s">
        <v>87</v>
      </c>
      <c r="AW105" s="14" t="s">
        <v>34</v>
      </c>
      <c r="AX105" s="14" t="s">
        <v>77</v>
      </c>
      <c r="AY105" s="226" t="s">
        <v>148</v>
      </c>
    </row>
    <row r="106" spans="1:65" s="13" customFormat="1" ht="11.25">
      <c r="B106" s="206"/>
      <c r="C106" s="207"/>
      <c r="D106" s="202" t="s">
        <v>158</v>
      </c>
      <c r="E106" s="208" t="s">
        <v>19</v>
      </c>
      <c r="F106" s="209" t="s">
        <v>174</v>
      </c>
      <c r="G106" s="207"/>
      <c r="H106" s="208" t="s">
        <v>19</v>
      </c>
      <c r="I106" s="210"/>
      <c r="J106" s="207"/>
      <c r="K106" s="207"/>
      <c r="L106" s="211"/>
      <c r="M106" s="212"/>
      <c r="N106" s="213"/>
      <c r="O106" s="213"/>
      <c r="P106" s="213"/>
      <c r="Q106" s="213"/>
      <c r="R106" s="213"/>
      <c r="S106" s="213"/>
      <c r="T106" s="214"/>
      <c r="AT106" s="215" t="s">
        <v>158</v>
      </c>
      <c r="AU106" s="215" t="s">
        <v>87</v>
      </c>
      <c r="AV106" s="13" t="s">
        <v>85</v>
      </c>
      <c r="AW106" s="13" t="s">
        <v>34</v>
      </c>
      <c r="AX106" s="13" t="s">
        <v>77</v>
      </c>
      <c r="AY106" s="215" t="s">
        <v>148</v>
      </c>
    </row>
    <row r="107" spans="1:65" s="14" customFormat="1" ht="11.25">
      <c r="B107" s="216"/>
      <c r="C107" s="217"/>
      <c r="D107" s="202" t="s">
        <v>158</v>
      </c>
      <c r="E107" s="218" t="s">
        <v>19</v>
      </c>
      <c r="F107" s="219" t="s">
        <v>175</v>
      </c>
      <c r="G107" s="217"/>
      <c r="H107" s="220">
        <v>87.840999999999994</v>
      </c>
      <c r="I107" s="221"/>
      <c r="J107" s="217"/>
      <c r="K107" s="217"/>
      <c r="L107" s="222"/>
      <c r="M107" s="223"/>
      <c r="N107" s="224"/>
      <c r="O107" s="224"/>
      <c r="P107" s="224"/>
      <c r="Q107" s="224"/>
      <c r="R107" s="224"/>
      <c r="S107" s="224"/>
      <c r="T107" s="225"/>
      <c r="AT107" s="226" t="s">
        <v>158</v>
      </c>
      <c r="AU107" s="226" t="s">
        <v>87</v>
      </c>
      <c r="AV107" s="14" t="s">
        <v>87</v>
      </c>
      <c r="AW107" s="14" t="s">
        <v>34</v>
      </c>
      <c r="AX107" s="14" t="s">
        <v>77</v>
      </c>
      <c r="AY107" s="226" t="s">
        <v>148</v>
      </c>
    </row>
    <row r="108" spans="1:65" s="13" customFormat="1" ht="11.25">
      <c r="B108" s="206"/>
      <c r="C108" s="207"/>
      <c r="D108" s="202" t="s">
        <v>158</v>
      </c>
      <c r="E108" s="208" t="s">
        <v>19</v>
      </c>
      <c r="F108" s="209" t="s">
        <v>176</v>
      </c>
      <c r="G108" s="207"/>
      <c r="H108" s="208" t="s">
        <v>19</v>
      </c>
      <c r="I108" s="210"/>
      <c r="J108" s="207"/>
      <c r="K108" s="207"/>
      <c r="L108" s="211"/>
      <c r="M108" s="212"/>
      <c r="N108" s="213"/>
      <c r="O108" s="213"/>
      <c r="P108" s="213"/>
      <c r="Q108" s="213"/>
      <c r="R108" s="213"/>
      <c r="S108" s="213"/>
      <c r="T108" s="214"/>
      <c r="AT108" s="215" t="s">
        <v>158</v>
      </c>
      <c r="AU108" s="215" t="s">
        <v>87</v>
      </c>
      <c r="AV108" s="13" t="s">
        <v>85</v>
      </c>
      <c r="AW108" s="13" t="s">
        <v>34</v>
      </c>
      <c r="AX108" s="13" t="s">
        <v>77</v>
      </c>
      <c r="AY108" s="215" t="s">
        <v>148</v>
      </c>
    </row>
    <row r="109" spans="1:65" s="14" customFormat="1" ht="11.25">
      <c r="B109" s="216"/>
      <c r="C109" s="217"/>
      <c r="D109" s="202" t="s">
        <v>158</v>
      </c>
      <c r="E109" s="218" t="s">
        <v>19</v>
      </c>
      <c r="F109" s="219" t="s">
        <v>177</v>
      </c>
      <c r="G109" s="217"/>
      <c r="H109" s="220">
        <v>43.668999999999997</v>
      </c>
      <c r="I109" s="221"/>
      <c r="J109" s="217"/>
      <c r="K109" s="217"/>
      <c r="L109" s="222"/>
      <c r="M109" s="223"/>
      <c r="N109" s="224"/>
      <c r="O109" s="224"/>
      <c r="P109" s="224"/>
      <c r="Q109" s="224"/>
      <c r="R109" s="224"/>
      <c r="S109" s="224"/>
      <c r="T109" s="225"/>
      <c r="AT109" s="226" t="s">
        <v>158</v>
      </c>
      <c r="AU109" s="226" t="s">
        <v>87</v>
      </c>
      <c r="AV109" s="14" t="s">
        <v>87</v>
      </c>
      <c r="AW109" s="14" t="s">
        <v>34</v>
      </c>
      <c r="AX109" s="14" t="s">
        <v>77</v>
      </c>
      <c r="AY109" s="226" t="s">
        <v>148</v>
      </c>
    </row>
    <row r="110" spans="1:65" s="15" customFormat="1" ht="11.25">
      <c r="B110" s="227"/>
      <c r="C110" s="228"/>
      <c r="D110" s="202" t="s">
        <v>158</v>
      </c>
      <c r="E110" s="229" t="s">
        <v>19</v>
      </c>
      <c r="F110" s="230" t="s">
        <v>161</v>
      </c>
      <c r="G110" s="228"/>
      <c r="H110" s="231">
        <v>624.75199999999995</v>
      </c>
      <c r="I110" s="232"/>
      <c r="J110" s="228"/>
      <c r="K110" s="228"/>
      <c r="L110" s="233"/>
      <c r="M110" s="234"/>
      <c r="N110" s="235"/>
      <c r="O110" s="235"/>
      <c r="P110" s="235"/>
      <c r="Q110" s="235"/>
      <c r="R110" s="235"/>
      <c r="S110" s="235"/>
      <c r="T110" s="236"/>
      <c r="AT110" s="237" t="s">
        <v>158</v>
      </c>
      <c r="AU110" s="237" t="s">
        <v>87</v>
      </c>
      <c r="AV110" s="15" t="s">
        <v>154</v>
      </c>
      <c r="AW110" s="15" t="s">
        <v>34</v>
      </c>
      <c r="AX110" s="15" t="s">
        <v>85</v>
      </c>
      <c r="AY110" s="237" t="s">
        <v>148</v>
      </c>
    </row>
    <row r="111" spans="1:65" s="2" customFormat="1" ht="21.75" customHeight="1">
      <c r="A111" s="35"/>
      <c r="B111" s="36"/>
      <c r="C111" s="189" t="s">
        <v>154</v>
      </c>
      <c r="D111" s="189" t="s">
        <v>150</v>
      </c>
      <c r="E111" s="190" t="s">
        <v>178</v>
      </c>
      <c r="F111" s="191" t="s">
        <v>179</v>
      </c>
      <c r="G111" s="192" t="s">
        <v>169</v>
      </c>
      <c r="H111" s="193">
        <v>2.4</v>
      </c>
      <c r="I111" s="194"/>
      <c r="J111" s="195">
        <f>ROUND(I111*H111,2)</f>
        <v>0</v>
      </c>
      <c r="K111" s="191" t="s">
        <v>153</v>
      </c>
      <c r="L111" s="40"/>
      <c r="M111" s="196" t="s">
        <v>19</v>
      </c>
      <c r="N111" s="197" t="s">
        <v>48</v>
      </c>
      <c r="O111" s="65"/>
      <c r="P111" s="198">
        <f>O111*H111</f>
        <v>0</v>
      </c>
      <c r="Q111" s="198">
        <v>0</v>
      </c>
      <c r="R111" s="198">
        <f>Q111*H111</f>
        <v>0</v>
      </c>
      <c r="S111" s="198">
        <v>0</v>
      </c>
      <c r="T111" s="199">
        <f>S111*H111</f>
        <v>0</v>
      </c>
      <c r="U111" s="35"/>
      <c r="V111" s="35"/>
      <c r="W111" s="35"/>
      <c r="X111" s="35"/>
      <c r="Y111" s="35"/>
      <c r="Z111" s="35"/>
      <c r="AA111" s="35"/>
      <c r="AB111" s="35"/>
      <c r="AC111" s="35"/>
      <c r="AD111" s="35"/>
      <c r="AE111" s="35"/>
      <c r="AR111" s="200" t="s">
        <v>154</v>
      </c>
      <c r="AT111" s="200" t="s">
        <v>150</v>
      </c>
      <c r="AU111" s="200" t="s">
        <v>87</v>
      </c>
      <c r="AY111" s="18" t="s">
        <v>148</v>
      </c>
      <c r="BE111" s="201">
        <f>IF(N111="základní",J111,0)</f>
        <v>0</v>
      </c>
      <c r="BF111" s="201">
        <f>IF(N111="snížená",J111,0)</f>
        <v>0</v>
      </c>
      <c r="BG111" s="201">
        <f>IF(N111="zákl. přenesená",J111,0)</f>
        <v>0</v>
      </c>
      <c r="BH111" s="201">
        <f>IF(N111="sníž. přenesená",J111,0)</f>
        <v>0</v>
      </c>
      <c r="BI111" s="201">
        <f>IF(N111="nulová",J111,0)</f>
        <v>0</v>
      </c>
      <c r="BJ111" s="18" t="s">
        <v>85</v>
      </c>
      <c r="BK111" s="201">
        <f>ROUND(I111*H111,2)</f>
        <v>0</v>
      </c>
      <c r="BL111" s="18" t="s">
        <v>154</v>
      </c>
      <c r="BM111" s="200" t="s">
        <v>180</v>
      </c>
    </row>
    <row r="112" spans="1:65" s="2" customFormat="1" ht="39">
      <c r="A112" s="35"/>
      <c r="B112" s="36"/>
      <c r="C112" s="37"/>
      <c r="D112" s="202" t="s">
        <v>156</v>
      </c>
      <c r="E112" s="37"/>
      <c r="F112" s="203" t="s">
        <v>181</v>
      </c>
      <c r="G112" s="37"/>
      <c r="H112" s="37"/>
      <c r="I112" s="110"/>
      <c r="J112" s="37"/>
      <c r="K112" s="37"/>
      <c r="L112" s="40"/>
      <c r="M112" s="204"/>
      <c r="N112" s="205"/>
      <c r="O112" s="65"/>
      <c r="P112" s="65"/>
      <c r="Q112" s="65"/>
      <c r="R112" s="65"/>
      <c r="S112" s="65"/>
      <c r="T112" s="66"/>
      <c r="U112" s="35"/>
      <c r="V112" s="35"/>
      <c r="W112" s="35"/>
      <c r="X112" s="35"/>
      <c r="Y112" s="35"/>
      <c r="Z112" s="35"/>
      <c r="AA112" s="35"/>
      <c r="AB112" s="35"/>
      <c r="AC112" s="35"/>
      <c r="AD112" s="35"/>
      <c r="AE112" s="35"/>
      <c r="AT112" s="18" t="s">
        <v>156</v>
      </c>
      <c r="AU112" s="18" t="s">
        <v>87</v>
      </c>
    </row>
    <row r="113" spans="1:65" s="13" customFormat="1" ht="11.25">
      <c r="B113" s="206"/>
      <c r="C113" s="207"/>
      <c r="D113" s="202" t="s">
        <v>158</v>
      </c>
      <c r="E113" s="208" t="s">
        <v>19</v>
      </c>
      <c r="F113" s="209" t="s">
        <v>182</v>
      </c>
      <c r="G113" s="207"/>
      <c r="H113" s="208" t="s">
        <v>19</v>
      </c>
      <c r="I113" s="210"/>
      <c r="J113" s="207"/>
      <c r="K113" s="207"/>
      <c r="L113" s="211"/>
      <c r="M113" s="212"/>
      <c r="N113" s="213"/>
      <c r="O113" s="213"/>
      <c r="P113" s="213"/>
      <c r="Q113" s="213"/>
      <c r="R113" s="213"/>
      <c r="S113" s="213"/>
      <c r="T113" s="214"/>
      <c r="AT113" s="215" t="s">
        <v>158</v>
      </c>
      <c r="AU113" s="215" t="s">
        <v>87</v>
      </c>
      <c r="AV113" s="13" t="s">
        <v>85</v>
      </c>
      <c r="AW113" s="13" t="s">
        <v>34</v>
      </c>
      <c r="AX113" s="13" t="s">
        <v>77</v>
      </c>
      <c r="AY113" s="215" t="s">
        <v>148</v>
      </c>
    </row>
    <row r="114" spans="1:65" s="14" customFormat="1" ht="11.25">
      <c r="B114" s="216"/>
      <c r="C114" s="217"/>
      <c r="D114" s="202" t="s">
        <v>158</v>
      </c>
      <c r="E114" s="218" t="s">
        <v>19</v>
      </c>
      <c r="F114" s="219" t="s">
        <v>183</v>
      </c>
      <c r="G114" s="217"/>
      <c r="H114" s="220">
        <v>2.4</v>
      </c>
      <c r="I114" s="221"/>
      <c r="J114" s="217"/>
      <c r="K114" s="217"/>
      <c r="L114" s="222"/>
      <c r="M114" s="223"/>
      <c r="N114" s="224"/>
      <c r="O114" s="224"/>
      <c r="P114" s="224"/>
      <c r="Q114" s="224"/>
      <c r="R114" s="224"/>
      <c r="S114" s="224"/>
      <c r="T114" s="225"/>
      <c r="AT114" s="226" t="s">
        <v>158</v>
      </c>
      <c r="AU114" s="226" t="s">
        <v>87</v>
      </c>
      <c r="AV114" s="14" t="s">
        <v>87</v>
      </c>
      <c r="AW114" s="14" t="s">
        <v>34</v>
      </c>
      <c r="AX114" s="14" t="s">
        <v>77</v>
      </c>
      <c r="AY114" s="226" t="s">
        <v>148</v>
      </c>
    </row>
    <row r="115" spans="1:65" s="15" customFormat="1" ht="11.25">
      <c r="B115" s="227"/>
      <c r="C115" s="228"/>
      <c r="D115" s="202" t="s">
        <v>158</v>
      </c>
      <c r="E115" s="229" t="s">
        <v>19</v>
      </c>
      <c r="F115" s="230" t="s">
        <v>161</v>
      </c>
      <c r="G115" s="228"/>
      <c r="H115" s="231">
        <v>2.4</v>
      </c>
      <c r="I115" s="232"/>
      <c r="J115" s="228"/>
      <c r="K115" s="228"/>
      <c r="L115" s="233"/>
      <c r="M115" s="234"/>
      <c r="N115" s="235"/>
      <c r="O115" s="235"/>
      <c r="P115" s="235"/>
      <c r="Q115" s="235"/>
      <c r="R115" s="235"/>
      <c r="S115" s="235"/>
      <c r="T115" s="236"/>
      <c r="AT115" s="237" t="s">
        <v>158</v>
      </c>
      <c r="AU115" s="237" t="s">
        <v>87</v>
      </c>
      <c r="AV115" s="15" t="s">
        <v>154</v>
      </c>
      <c r="AW115" s="15" t="s">
        <v>34</v>
      </c>
      <c r="AX115" s="15" t="s">
        <v>85</v>
      </c>
      <c r="AY115" s="237" t="s">
        <v>148</v>
      </c>
    </row>
    <row r="116" spans="1:65" s="2" customFormat="1" ht="16.5" customHeight="1">
      <c r="A116" s="35"/>
      <c r="B116" s="36"/>
      <c r="C116" s="189" t="s">
        <v>184</v>
      </c>
      <c r="D116" s="189" t="s">
        <v>150</v>
      </c>
      <c r="E116" s="190" t="s">
        <v>185</v>
      </c>
      <c r="F116" s="191" t="s">
        <v>186</v>
      </c>
      <c r="G116" s="192" t="s">
        <v>94</v>
      </c>
      <c r="H116" s="193">
        <v>6</v>
      </c>
      <c r="I116" s="194"/>
      <c r="J116" s="195">
        <f>ROUND(I116*H116,2)</f>
        <v>0</v>
      </c>
      <c r="K116" s="191" t="s">
        <v>153</v>
      </c>
      <c r="L116" s="40"/>
      <c r="M116" s="196" t="s">
        <v>19</v>
      </c>
      <c r="N116" s="197" t="s">
        <v>48</v>
      </c>
      <c r="O116" s="65"/>
      <c r="P116" s="198">
        <f>O116*H116</f>
        <v>0</v>
      </c>
      <c r="Q116" s="198">
        <v>8.4000000000000003E-4</v>
      </c>
      <c r="R116" s="198">
        <f>Q116*H116</f>
        <v>5.0400000000000002E-3</v>
      </c>
      <c r="S116" s="198">
        <v>0</v>
      </c>
      <c r="T116" s="199">
        <f>S116*H116</f>
        <v>0</v>
      </c>
      <c r="U116" s="35"/>
      <c r="V116" s="35"/>
      <c r="W116" s="35"/>
      <c r="X116" s="35"/>
      <c r="Y116" s="35"/>
      <c r="Z116" s="35"/>
      <c r="AA116" s="35"/>
      <c r="AB116" s="35"/>
      <c r="AC116" s="35"/>
      <c r="AD116" s="35"/>
      <c r="AE116" s="35"/>
      <c r="AR116" s="200" t="s">
        <v>154</v>
      </c>
      <c r="AT116" s="200" t="s">
        <v>150</v>
      </c>
      <c r="AU116" s="200" t="s">
        <v>87</v>
      </c>
      <c r="AY116" s="18" t="s">
        <v>148</v>
      </c>
      <c r="BE116" s="201">
        <f>IF(N116="základní",J116,0)</f>
        <v>0</v>
      </c>
      <c r="BF116" s="201">
        <f>IF(N116="snížená",J116,0)</f>
        <v>0</v>
      </c>
      <c r="BG116" s="201">
        <f>IF(N116="zákl. přenesená",J116,0)</f>
        <v>0</v>
      </c>
      <c r="BH116" s="201">
        <f>IF(N116="sníž. přenesená",J116,0)</f>
        <v>0</v>
      </c>
      <c r="BI116" s="201">
        <f>IF(N116="nulová",J116,0)</f>
        <v>0</v>
      </c>
      <c r="BJ116" s="18" t="s">
        <v>85</v>
      </c>
      <c r="BK116" s="201">
        <f>ROUND(I116*H116,2)</f>
        <v>0</v>
      </c>
      <c r="BL116" s="18" t="s">
        <v>154</v>
      </c>
      <c r="BM116" s="200" t="s">
        <v>187</v>
      </c>
    </row>
    <row r="117" spans="1:65" s="2" customFormat="1" ht="117">
      <c r="A117" s="35"/>
      <c r="B117" s="36"/>
      <c r="C117" s="37"/>
      <c r="D117" s="202" t="s">
        <v>156</v>
      </c>
      <c r="E117" s="37"/>
      <c r="F117" s="203" t="s">
        <v>188</v>
      </c>
      <c r="G117" s="37"/>
      <c r="H117" s="37"/>
      <c r="I117" s="110"/>
      <c r="J117" s="37"/>
      <c r="K117" s="37"/>
      <c r="L117" s="40"/>
      <c r="M117" s="204"/>
      <c r="N117" s="205"/>
      <c r="O117" s="65"/>
      <c r="P117" s="65"/>
      <c r="Q117" s="65"/>
      <c r="R117" s="65"/>
      <c r="S117" s="65"/>
      <c r="T117" s="66"/>
      <c r="U117" s="35"/>
      <c r="V117" s="35"/>
      <c r="W117" s="35"/>
      <c r="X117" s="35"/>
      <c r="Y117" s="35"/>
      <c r="Z117" s="35"/>
      <c r="AA117" s="35"/>
      <c r="AB117" s="35"/>
      <c r="AC117" s="35"/>
      <c r="AD117" s="35"/>
      <c r="AE117" s="35"/>
      <c r="AT117" s="18" t="s">
        <v>156</v>
      </c>
      <c r="AU117" s="18" t="s">
        <v>87</v>
      </c>
    </row>
    <row r="118" spans="1:65" s="13" customFormat="1" ht="11.25">
      <c r="B118" s="206"/>
      <c r="C118" s="207"/>
      <c r="D118" s="202" t="s">
        <v>158</v>
      </c>
      <c r="E118" s="208" t="s">
        <v>19</v>
      </c>
      <c r="F118" s="209" t="s">
        <v>182</v>
      </c>
      <c r="G118" s="207"/>
      <c r="H118" s="208" t="s">
        <v>19</v>
      </c>
      <c r="I118" s="210"/>
      <c r="J118" s="207"/>
      <c r="K118" s="207"/>
      <c r="L118" s="211"/>
      <c r="M118" s="212"/>
      <c r="N118" s="213"/>
      <c r="O118" s="213"/>
      <c r="P118" s="213"/>
      <c r="Q118" s="213"/>
      <c r="R118" s="213"/>
      <c r="S118" s="213"/>
      <c r="T118" s="214"/>
      <c r="AT118" s="215" t="s">
        <v>158</v>
      </c>
      <c r="AU118" s="215" t="s">
        <v>87</v>
      </c>
      <c r="AV118" s="13" t="s">
        <v>85</v>
      </c>
      <c r="AW118" s="13" t="s">
        <v>34</v>
      </c>
      <c r="AX118" s="13" t="s">
        <v>77</v>
      </c>
      <c r="AY118" s="215" t="s">
        <v>148</v>
      </c>
    </row>
    <row r="119" spans="1:65" s="14" customFormat="1" ht="11.25">
      <c r="B119" s="216"/>
      <c r="C119" s="217"/>
      <c r="D119" s="202" t="s">
        <v>158</v>
      </c>
      <c r="E119" s="218" t="s">
        <v>19</v>
      </c>
      <c r="F119" s="219" t="s">
        <v>189</v>
      </c>
      <c r="G119" s="217"/>
      <c r="H119" s="220">
        <v>6</v>
      </c>
      <c r="I119" s="221"/>
      <c r="J119" s="217"/>
      <c r="K119" s="217"/>
      <c r="L119" s="222"/>
      <c r="M119" s="223"/>
      <c r="N119" s="224"/>
      <c r="O119" s="224"/>
      <c r="P119" s="224"/>
      <c r="Q119" s="224"/>
      <c r="R119" s="224"/>
      <c r="S119" s="224"/>
      <c r="T119" s="225"/>
      <c r="AT119" s="226" t="s">
        <v>158</v>
      </c>
      <c r="AU119" s="226" t="s">
        <v>87</v>
      </c>
      <c r="AV119" s="14" t="s">
        <v>87</v>
      </c>
      <c r="AW119" s="14" t="s">
        <v>34</v>
      </c>
      <c r="AX119" s="14" t="s">
        <v>77</v>
      </c>
      <c r="AY119" s="226" t="s">
        <v>148</v>
      </c>
    </row>
    <row r="120" spans="1:65" s="15" customFormat="1" ht="11.25">
      <c r="B120" s="227"/>
      <c r="C120" s="228"/>
      <c r="D120" s="202" t="s">
        <v>158</v>
      </c>
      <c r="E120" s="229" t="s">
        <v>19</v>
      </c>
      <c r="F120" s="230" t="s">
        <v>161</v>
      </c>
      <c r="G120" s="228"/>
      <c r="H120" s="231">
        <v>6</v>
      </c>
      <c r="I120" s="232"/>
      <c r="J120" s="228"/>
      <c r="K120" s="228"/>
      <c r="L120" s="233"/>
      <c r="M120" s="234"/>
      <c r="N120" s="235"/>
      <c r="O120" s="235"/>
      <c r="P120" s="235"/>
      <c r="Q120" s="235"/>
      <c r="R120" s="235"/>
      <c r="S120" s="235"/>
      <c r="T120" s="236"/>
      <c r="AT120" s="237" t="s">
        <v>158</v>
      </c>
      <c r="AU120" s="237" t="s">
        <v>87</v>
      </c>
      <c r="AV120" s="15" t="s">
        <v>154</v>
      </c>
      <c r="AW120" s="15" t="s">
        <v>34</v>
      </c>
      <c r="AX120" s="15" t="s">
        <v>85</v>
      </c>
      <c r="AY120" s="237" t="s">
        <v>148</v>
      </c>
    </row>
    <row r="121" spans="1:65" s="2" customFormat="1" ht="21.75" customHeight="1">
      <c r="A121" s="35"/>
      <c r="B121" s="36"/>
      <c r="C121" s="189" t="s">
        <v>190</v>
      </c>
      <c r="D121" s="189" t="s">
        <v>150</v>
      </c>
      <c r="E121" s="190" t="s">
        <v>191</v>
      </c>
      <c r="F121" s="191" t="s">
        <v>192</v>
      </c>
      <c r="G121" s="192" t="s">
        <v>94</v>
      </c>
      <c r="H121" s="193">
        <v>6</v>
      </c>
      <c r="I121" s="194"/>
      <c r="J121" s="195">
        <f>ROUND(I121*H121,2)</f>
        <v>0</v>
      </c>
      <c r="K121" s="191" t="s">
        <v>153</v>
      </c>
      <c r="L121" s="40"/>
      <c r="M121" s="196" t="s">
        <v>19</v>
      </c>
      <c r="N121" s="197" t="s">
        <v>48</v>
      </c>
      <c r="O121" s="65"/>
      <c r="P121" s="198">
        <f>O121*H121</f>
        <v>0</v>
      </c>
      <c r="Q121" s="198">
        <v>0</v>
      </c>
      <c r="R121" s="198">
        <f>Q121*H121</f>
        <v>0</v>
      </c>
      <c r="S121" s="198">
        <v>0</v>
      </c>
      <c r="T121" s="199">
        <f>S121*H121</f>
        <v>0</v>
      </c>
      <c r="U121" s="35"/>
      <c r="V121" s="35"/>
      <c r="W121" s="35"/>
      <c r="X121" s="35"/>
      <c r="Y121" s="35"/>
      <c r="Z121" s="35"/>
      <c r="AA121" s="35"/>
      <c r="AB121" s="35"/>
      <c r="AC121" s="35"/>
      <c r="AD121" s="35"/>
      <c r="AE121" s="35"/>
      <c r="AR121" s="200" t="s">
        <v>154</v>
      </c>
      <c r="AT121" s="200" t="s">
        <v>150</v>
      </c>
      <c r="AU121" s="200" t="s">
        <v>87</v>
      </c>
      <c r="AY121" s="18" t="s">
        <v>148</v>
      </c>
      <c r="BE121" s="201">
        <f>IF(N121="základní",J121,0)</f>
        <v>0</v>
      </c>
      <c r="BF121" s="201">
        <f>IF(N121="snížená",J121,0)</f>
        <v>0</v>
      </c>
      <c r="BG121" s="201">
        <f>IF(N121="zákl. přenesená",J121,0)</f>
        <v>0</v>
      </c>
      <c r="BH121" s="201">
        <f>IF(N121="sníž. přenesená",J121,0)</f>
        <v>0</v>
      </c>
      <c r="BI121" s="201">
        <f>IF(N121="nulová",J121,0)</f>
        <v>0</v>
      </c>
      <c r="BJ121" s="18" t="s">
        <v>85</v>
      </c>
      <c r="BK121" s="201">
        <f>ROUND(I121*H121,2)</f>
        <v>0</v>
      </c>
      <c r="BL121" s="18" t="s">
        <v>154</v>
      </c>
      <c r="BM121" s="200" t="s">
        <v>193</v>
      </c>
    </row>
    <row r="122" spans="1:65" s="13" customFormat="1" ht="11.25">
      <c r="B122" s="206"/>
      <c r="C122" s="207"/>
      <c r="D122" s="202" t="s">
        <v>158</v>
      </c>
      <c r="E122" s="208" t="s">
        <v>19</v>
      </c>
      <c r="F122" s="209" t="s">
        <v>182</v>
      </c>
      <c r="G122" s="207"/>
      <c r="H122" s="208" t="s">
        <v>19</v>
      </c>
      <c r="I122" s="210"/>
      <c r="J122" s="207"/>
      <c r="K122" s="207"/>
      <c r="L122" s="211"/>
      <c r="M122" s="212"/>
      <c r="N122" s="213"/>
      <c r="O122" s="213"/>
      <c r="P122" s="213"/>
      <c r="Q122" s="213"/>
      <c r="R122" s="213"/>
      <c r="S122" s="213"/>
      <c r="T122" s="214"/>
      <c r="AT122" s="215" t="s">
        <v>158</v>
      </c>
      <c r="AU122" s="215" t="s">
        <v>87</v>
      </c>
      <c r="AV122" s="13" t="s">
        <v>85</v>
      </c>
      <c r="AW122" s="13" t="s">
        <v>34</v>
      </c>
      <c r="AX122" s="13" t="s">
        <v>77</v>
      </c>
      <c r="AY122" s="215" t="s">
        <v>148</v>
      </c>
    </row>
    <row r="123" spans="1:65" s="14" customFormat="1" ht="11.25">
      <c r="B123" s="216"/>
      <c r="C123" s="217"/>
      <c r="D123" s="202" t="s">
        <v>158</v>
      </c>
      <c r="E123" s="218" t="s">
        <v>19</v>
      </c>
      <c r="F123" s="219" t="s">
        <v>189</v>
      </c>
      <c r="G123" s="217"/>
      <c r="H123" s="220">
        <v>6</v>
      </c>
      <c r="I123" s="221"/>
      <c r="J123" s="217"/>
      <c r="K123" s="217"/>
      <c r="L123" s="222"/>
      <c r="M123" s="223"/>
      <c r="N123" s="224"/>
      <c r="O123" s="224"/>
      <c r="P123" s="224"/>
      <c r="Q123" s="224"/>
      <c r="R123" s="224"/>
      <c r="S123" s="224"/>
      <c r="T123" s="225"/>
      <c r="AT123" s="226" t="s">
        <v>158</v>
      </c>
      <c r="AU123" s="226" t="s">
        <v>87</v>
      </c>
      <c r="AV123" s="14" t="s">
        <v>87</v>
      </c>
      <c r="AW123" s="14" t="s">
        <v>34</v>
      </c>
      <c r="AX123" s="14" t="s">
        <v>77</v>
      </c>
      <c r="AY123" s="226" t="s">
        <v>148</v>
      </c>
    </row>
    <row r="124" spans="1:65" s="15" customFormat="1" ht="11.25">
      <c r="B124" s="227"/>
      <c r="C124" s="228"/>
      <c r="D124" s="202" t="s">
        <v>158</v>
      </c>
      <c r="E124" s="229" t="s">
        <v>19</v>
      </c>
      <c r="F124" s="230" t="s">
        <v>161</v>
      </c>
      <c r="G124" s="228"/>
      <c r="H124" s="231">
        <v>6</v>
      </c>
      <c r="I124" s="232"/>
      <c r="J124" s="228"/>
      <c r="K124" s="228"/>
      <c r="L124" s="233"/>
      <c r="M124" s="234"/>
      <c r="N124" s="235"/>
      <c r="O124" s="235"/>
      <c r="P124" s="235"/>
      <c r="Q124" s="235"/>
      <c r="R124" s="235"/>
      <c r="S124" s="235"/>
      <c r="T124" s="236"/>
      <c r="AT124" s="237" t="s">
        <v>158</v>
      </c>
      <c r="AU124" s="237" t="s">
        <v>87</v>
      </c>
      <c r="AV124" s="15" t="s">
        <v>154</v>
      </c>
      <c r="AW124" s="15" t="s">
        <v>34</v>
      </c>
      <c r="AX124" s="15" t="s">
        <v>85</v>
      </c>
      <c r="AY124" s="237" t="s">
        <v>148</v>
      </c>
    </row>
    <row r="125" spans="1:65" s="2" customFormat="1" ht="33" customHeight="1">
      <c r="A125" s="35"/>
      <c r="B125" s="36"/>
      <c r="C125" s="189" t="s">
        <v>194</v>
      </c>
      <c r="D125" s="189" t="s">
        <v>150</v>
      </c>
      <c r="E125" s="190" t="s">
        <v>195</v>
      </c>
      <c r="F125" s="191" t="s">
        <v>196</v>
      </c>
      <c r="G125" s="192" t="s">
        <v>169</v>
      </c>
      <c r="H125" s="193">
        <v>625.71199999999999</v>
      </c>
      <c r="I125" s="194"/>
      <c r="J125" s="195">
        <f>ROUND(I125*H125,2)</f>
        <v>0</v>
      </c>
      <c r="K125" s="191" t="s">
        <v>153</v>
      </c>
      <c r="L125" s="40"/>
      <c r="M125" s="196" t="s">
        <v>19</v>
      </c>
      <c r="N125" s="197" t="s">
        <v>48</v>
      </c>
      <c r="O125" s="65"/>
      <c r="P125" s="198">
        <f>O125*H125</f>
        <v>0</v>
      </c>
      <c r="Q125" s="198">
        <v>0</v>
      </c>
      <c r="R125" s="198">
        <f>Q125*H125</f>
        <v>0</v>
      </c>
      <c r="S125" s="198">
        <v>0</v>
      </c>
      <c r="T125" s="199">
        <f>S125*H125</f>
        <v>0</v>
      </c>
      <c r="U125" s="35"/>
      <c r="V125" s="35"/>
      <c r="W125" s="35"/>
      <c r="X125" s="35"/>
      <c r="Y125" s="35"/>
      <c r="Z125" s="35"/>
      <c r="AA125" s="35"/>
      <c r="AB125" s="35"/>
      <c r="AC125" s="35"/>
      <c r="AD125" s="35"/>
      <c r="AE125" s="35"/>
      <c r="AR125" s="200" t="s">
        <v>154</v>
      </c>
      <c r="AT125" s="200" t="s">
        <v>150</v>
      </c>
      <c r="AU125" s="200" t="s">
        <v>87</v>
      </c>
      <c r="AY125" s="18" t="s">
        <v>148</v>
      </c>
      <c r="BE125" s="201">
        <f>IF(N125="základní",J125,0)</f>
        <v>0</v>
      </c>
      <c r="BF125" s="201">
        <f>IF(N125="snížená",J125,0)</f>
        <v>0</v>
      </c>
      <c r="BG125" s="201">
        <f>IF(N125="zákl. přenesená",J125,0)</f>
        <v>0</v>
      </c>
      <c r="BH125" s="201">
        <f>IF(N125="sníž. přenesená",J125,0)</f>
        <v>0</v>
      </c>
      <c r="BI125" s="201">
        <f>IF(N125="nulová",J125,0)</f>
        <v>0</v>
      </c>
      <c r="BJ125" s="18" t="s">
        <v>85</v>
      </c>
      <c r="BK125" s="201">
        <f>ROUND(I125*H125,2)</f>
        <v>0</v>
      </c>
      <c r="BL125" s="18" t="s">
        <v>154</v>
      </c>
      <c r="BM125" s="200" t="s">
        <v>197</v>
      </c>
    </row>
    <row r="126" spans="1:65" s="2" customFormat="1" ht="58.5">
      <c r="A126" s="35"/>
      <c r="B126" s="36"/>
      <c r="C126" s="37"/>
      <c r="D126" s="202" t="s">
        <v>156</v>
      </c>
      <c r="E126" s="37"/>
      <c r="F126" s="203" t="s">
        <v>198</v>
      </c>
      <c r="G126" s="37"/>
      <c r="H126" s="37"/>
      <c r="I126" s="110"/>
      <c r="J126" s="37"/>
      <c r="K126" s="37"/>
      <c r="L126" s="40"/>
      <c r="M126" s="204"/>
      <c r="N126" s="205"/>
      <c r="O126" s="65"/>
      <c r="P126" s="65"/>
      <c r="Q126" s="65"/>
      <c r="R126" s="65"/>
      <c r="S126" s="65"/>
      <c r="T126" s="66"/>
      <c r="U126" s="35"/>
      <c r="V126" s="35"/>
      <c r="W126" s="35"/>
      <c r="X126" s="35"/>
      <c r="Y126" s="35"/>
      <c r="Z126" s="35"/>
      <c r="AA126" s="35"/>
      <c r="AB126" s="35"/>
      <c r="AC126" s="35"/>
      <c r="AD126" s="35"/>
      <c r="AE126" s="35"/>
      <c r="AT126" s="18" t="s">
        <v>156</v>
      </c>
      <c r="AU126" s="18" t="s">
        <v>87</v>
      </c>
    </row>
    <row r="127" spans="1:65" s="13" customFormat="1" ht="11.25">
      <c r="B127" s="206"/>
      <c r="C127" s="207"/>
      <c r="D127" s="202" t="s">
        <v>158</v>
      </c>
      <c r="E127" s="208" t="s">
        <v>19</v>
      </c>
      <c r="F127" s="209" t="s">
        <v>172</v>
      </c>
      <c r="G127" s="207"/>
      <c r="H127" s="208" t="s">
        <v>19</v>
      </c>
      <c r="I127" s="210"/>
      <c r="J127" s="207"/>
      <c r="K127" s="207"/>
      <c r="L127" s="211"/>
      <c r="M127" s="212"/>
      <c r="N127" s="213"/>
      <c r="O127" s="213"/>
      <c r="P127" s="213"/>
      <c r="Q127" s="213"/>
      <c r="R127" s="213"/>
      <c r="S127" s="213"/>
      <c r="T127" s="214"/>
      <c r="AT127" s="215" t="s">
        <v>158</v>
      </c>
      <c r="AU127" s="215" t="s">
        <v>87</v>
      </c>
      <c r="AV127" s="13" t="s">
        <v>85</v>
      </c>
      <c r="AW127" s="13" t="s">
        <v>34</v>
      </c>
      <c r="AX127" s="13" t="s">
        <v>77</v>
      </c>
      <c r="AY127" s="215" t="s">
        <v>148</v>
      </c>
    </row>
    <row r="128" spans="1:65" s="14" customFormat="1" ht="11.25">
      <c r="B128" s="216"/>
      <c r="C128" s="217"/>
      <c r="D128" s="202" t="s">
        <v>158</v>
      </c>
      <c r="E128" s="218" t="s">
        <v>19</v>
      </c>
      <c r="F128" s="219" t="s">
        <v>173</v>
      </c>
      <c r="G128" s="217"/>
      <c r="H128" s="220">
        <v>493.24200000000002</v>
      </c>
      <c r="I128" s="221"/>
      <c r="J128" s="217"/>
      <c r="K128" s="217"/>
      <c r="L128" s="222"/>
      <c r="M128" s="223"/>
      <c r="N128" s="224"/>
      <c r="O128" s="224"/>
      <c r="P128" s="224"/>
      <c r="Q128" s="224"/>
      <c r="R128" s="224"/>
      <c r="S128" s="224"/>
      <c r="T128" s="225"/>
      <c r="AT128" s="226" t="s">
        <v>158</v>
      </c>
      <c r="AU128" s="226" t="s">
        <v>87</v>
      </c>
      <c r="AV128" s="14" t="s">
        <v>87</v>
      </c>
      <c r="AW128" s="14" t="s">
        <v>34</v>
      </c>
      <c r="AX128" s="14" t="s">
        <v>77</v>
      </c>
      <c r="AY128" s="226" t="s">
        <v>148</v>
      </c>
    </row>
    <row r="129" spans="1:65" s="13" customFormat="1" ht="11.25">
      <c r="B129" s="206"/>
      <c r="C129" s="207"/>
      <c r="D129" s="202" t="s">
        <v>158</v>
      </c>
      <c r="E129" s="208" t="s">
        <v>19</v>
      </c>
      <c r="F129" s="209" t="s">
        <v>174</v>
      </c>
      <c r="G129" s="207"/>
      <c r="H129" s="208" t="s">
        <v>19</v>
      </c>
      <c r="I129" s="210"/>
      <c r="J129" s="207"/>
      <c r="K129" s="207"/>
      <c r="L129" s="211"/>
      <c r="M129" s="212"/>
      <c r="N129" s="213"/>
      <c r="O129" s="213"/>
      <c r="P129" s="213"/>
      <c r="Q129" s="213"/>
      <c r="R129" s="213"/>
      <c r="S129" s="213"/>
      <c r="T129" s="214"/>
      <c r="AT129" s="215" t="s">
        <v>158</v>
      </c>
      <c r="AU129" s="215" t="s">
        <v>87</v>
      </c>
      <c r="AV129" s="13" t="s">
        <v>85</v>
      </c>
      <c r="AW129" s="13" t="s">
        <v>34</v>
      </c>
      <c r="AX129" s="13" t="s">
        <v>77</v>
      </c>
      <c r="AY129" s="215" t="s">
        <v>148</v>
      </c>
    </row>
    <row r="130" spans="1:65" s="14" customFormat="1" ht="11.25">
      <c r="B130" s="216"/>
      <c r="C130" s="217"/>
      <c r="D130" s="202" t="s">
        <v>158</v>
      </c>
      <c r="E130" s="218" t="s">
        <v>19</v>
      </c>
      <c r="F130" s="219" t="s">
        <v>175</v>
      </c>
      <c r="G130" s="217"/>
      <c r="H130" s="220">
        <v>87.840999999999994</v>
      </c>
      <c r="I130" s="221"/>
      <c r="J130" s="217"/>
      <c r="K130" s="217"/>
      <c r="L130" s="222"/>
      <c r="M130" s="223"/>
      <c r="N130" s="224"/>
      <c r="O130" s="224"/>
      <c r="P130" s="224"/>
      <c r="Q130" s="224"/>
      <c r="R130" s="224"/>
      <c r="S130" s="224"/>
      <c r="T130" s="225"/>
      <c r="AT130" s="226" t="s">
        <v>158</v>
      </c>
      <c r="AU130" s="226" t="s">
        <v>87</v>
      </c>
      <c r="AV130" s="14" t="s">
        <v>87</v>
      </c>
      <c r="AW130" s="14" t="s">
        <v>34</v>
      </c>
      <c r="AX130" s="14" t="s">
        <v>77</v>
      </c>
      <c r="AY130" s="226" t="s">
        <v>148</v>
      </c>
    </row>
    <row r="131" spans="1:65" s="13" customFormat="1" ht="11.25">
      <c r="B131" s="206"/>
      <c r="C131" s="207"/>
      <c r="D131" s="202" t="s">
        <v>158</v>
      </c>
      <c r="E131" s="208" t="s">
        <v>19</v>
      </c>
      <c r="F131" s="209" t="s">
        <v>176</v>
      </c>
      <c r="G131" s="207"/>
      <c r="H131" s="208" t="s">
        <v>19</v>
      </c>
      <c r="I131" s="210"/>
      <c r="J131" s="207"/>
      <c r="K131" s="207"/>
      <c r="L131" s="211"/>
      <c r="M131" s="212"/>
      <c r="N131" s="213"/>
      <c r="O131" s="213"/>
      <c r="P131" s="213"/>
      <c r="Q131" s="213"/>
      <c r="R131" s="213"/>
      <c r="S131" s="213"/>
      <c r="T131" s="214"/>
      <c r="AT131" s="215" t="s">
        <v>158</v>
      </c>
      <c r="AU131" s="215" t="s">
        <v>87</v>
      </c>
      <c r="AV131" s="13" t="s">
        <v>85</v>
      </c>
      <c r="AW131" s="13" t="s">
        <v>34</v>
      </c>
      <c r="AX131" s="13" t="s">
        <v>77</v>
      </c>
      <c r="AY131" s="215" t="s">
        <v>148</v>
      </c>
    </row>
    <row r="132" spans="1:65" s="14" customFormat="1" ht="11.25">
      <c r="B132" s="216"/>
      <c r="C132" s="217"/>
      <c r="D132" s="202" t="s">
        <v>158</v>
      </c>
      <c r="E132" s="218" t="s">
        <v>19</v>
      </c>
      <c r="F132" s="219" t="s">
        <v>177</v>
      </c>
      <c r="G132" s="217"/>
      <c r="H132" s="220">
        <v>43.668999999999997</v>
      </c>
      <c r="I132" s="221"/>
      <c r="J132" s="217"/>
      <c r="K132" s="217"/>
      <c r="L132" s="222"/>
      <c r="M132" s="223"/>
      <c r="N132" s="224"/>
      <c r="O132" s="224"/>
      <c r="P132" s="224"/>
      <c r="Q132" s="224"/>
      <c r="R132" s="224"/>
      <c r="S132" s="224"/>
      <c r="T132" s="225"/>
      <c r="AT132" s="226" t="s">
        <v>158</v>
      </c>
      <c r="AU132" s="226" t="s">
        <v>87</v>
      </c>
      <c r="AV132" s="14" t="s">
        <v>87</v>
      </c>
      <c r="AW132" s="14" t="s">
        <v>34</v>
      </c>
      <c r="AX132" s="14" t="s">
        <v>77</v>
      </c>
      <c r="AY132" s="226" t="s">
        <v>148</v>
      </c>
    </row>
    <row r="133" spans="1:65" s="13" customFormat="1" ht="11.25">
      <c r="B133" s="206"/>
      <c r="C133" s="207"/>
      <c r="D133" s="202" t="s">
        <v>158</v>
      </c>
      <c r="E133" s="208" t="s">
        <v>19</v>
      </c>
      <c r="F133" s="209" t="s">
        <v>199</v>
      </c>
      <c r="G133" s="207"/>
      <c r="H133" s="208" t="s">
        <v>19</v>
      </c>
      <c r="I133" s="210"/>
      <c r="J133" s="207"/>
      <c r="K133" s="207"/>
      <c r="L133" s="211"/>
      <c r="M133" s="212"/>
      <c r="N133" s="213"/>
      <c r="O133" s="213"/>
      <c r="P133" s="213"/>
      <c r="Q133" s="213"/>
      <c r="R133" s="213"/>
      <c r="S133" s="213"/>
      <c r="T133" s="214"/>
      <c r="AT133" s="215" t="s">
        <v>158</v>
      </c>
      <c r="AU133" s="215" t="s">
        <v>87</v>
      </c>
      <c r="AV133" s="13" t="s">
        <v>85</v>
      </c>
      <c r="AW133" s="13" t="s">
        <v>34</v>
      </c>
      <c r="AX133" s="13" t="s">
        <v>77</v>
      </c>
      <c r="AY133" s="215" t="s">
        <v>148</v>
      </c>
    </row>
    <row r="134" spans="1:65" s="14" customFormat="1" ht="11.25">
      <c r="B134" s="216"/>
      <c r="C134" s="217"/>
      <c r="D134" s="202" t="s">
        <v>158</v>
      </c>
      <c r="E134" s="218" t="s">
        <v>19</v>
      </c>
      <c r="F134" s="219" t="s">
        <v>200</v>
      </c>
      <c r="G134" s="217"/>
      <c r="H134" s="220">
        <v>0.96</v>
      </c>
      <c r="I134" s="221"/>
      <c r="J134" s="217"/>
      <c r="K134" s="217"/>
      <c r="L134" s="222"/>
      <c r="M134" s="223"/>
      <c r="N134" s="224"/>
      <c r="O134" s="224"/>
      <c r="P134" s="224"/>
      <c r="Q134" s="224"/>
      <c r="R134" s="224"/>
      <c r="S134" s="224"/>
      <c r="T134" s="225"/>
      <c r="AT134" s="226" t="s">
        <v>158</v>
      </c>
      <c r="AU134" s="226" t="s">
        <v>87</v>
      </c>
      <c r="AV134" s="14" t="s">
        <v>87</v>
      </c>
      <c r="AW134" s="14" t="s">
        <v>34</v>
      </c>
      <c r="AX134" s="14" t="s">
        <v>77</v>
      </c>
      <c r="AY134" s="226" t="s">
        <v>148</v>
      </c>
    </row>
    <row r="135" spans="1:65" s="15" customFormat="1" ht="11.25">
      <c r="B135" s="227"/>
      <c r="C135" s="228"/>
      <c r="D135" s="202" t="s">
        <v>158</v>
      </c>
      <c r="E135" s="229" t="s">
        <v>19</v>
      </c>
      <c r="F135" s="230" t="s">
        <v>161</v>
      </c>
      <c r="G135" s="228"/>
      <c r="H135" s="231">
        <v>625.71199999999999</v>
      </c>
      <c r="I135" s="232"/>
      <c r="J135" s="228"/>
      <c r="K135" s="228"/>
      <c r="L135" s="233"/>
      <c r="M135" s="234"/>
      <c r="N135" s="235"/>
      <c r="O135" s="235"/>
      <c r="P135" s="235"/>
      <c r="Q135" s="235"/>
      <c r="R135" s="235"/>
      <c r="S135" s="235"/>
      <c r="T135" s="236"/>
      <c r="AT135" s="237" t="s">
        <v>158</v>
      </c>
      <c r="AU135" s="237" t="s">
        <v>87</v>
      </c>
      <c r="AV135" s="15" t="s">
        <v>154</v>
      </c>
      <c r="AW135" s="15" t="s">
        <v>34</v>
      </c>
      <c r="AX135" s="15" t="s">
        <v>85</v>
      </c>
      <c r="AY135" s="237" t="s">
        <v>148</v>
      </c>
    </row>
    <row r="136" spans="1:65" s="2" customFormat="1" ht="33" customHeight="1">
      <c r="A136" s="35"/>
      <c r="B136" s="36"/>
      <c r="C136" s="189" t="s">
        <v>201</v>
      </c>
      <c r="D136" s="189" t="s">
        <v>150</v>
      </c>
      <c r="E136" s="190" t="s">
        <v>202</v>
      </c>
      <c r="F136" s="191" t="s">
        <v>203</v>
      </c>
      <c r="G136" s="192" t="s">
        <v>169</v>
      </c>
      <c r="H136" s="193">
        <v>3128.56</v>
      </c>
      <c r="I136" s="194"/>
      <c r="J136" s="195">
        <f>ROUND(I136*H136,2)</f>
        <v>0</v>
      </c>
      <c r="K136" s="191" t="s">
        <v>153</v>
      </c>
      <c r="L136" s="40"/>
      <c r="M136" s="196" t="s">
        <v>19</v>
      </c>
      <c r="N136" s="197" t="s">
        <v>48</v>
      </c>
      <c r="O136" s="65"/>
      <c r="P136" s="198">
        <f>O136*H136</f>
        <v>0</v>
      </c>
      <c r="Q136" s="198">
        <v>0</v>
      </c>
      <c r="R136" s="198">
        <f>Q136*H136</f>
        <v>0</v>
      </c>
      <c r="S136" s="198">
        <v>0</v>
      </c>
      <c r="T136" s="199">
        <f>S136*H136</f>
        <v>0</v>
      </c>
      <c r="U136" s="35"/>
      <c r="V136" s="35"/>
      <c r="W136" s="35"/>
      <c r="X136" s="35"/>
      <c r="Y136" s="35"/>
      <c r="Z136" s="35"/>
      <c r="AA136" s="35"/>
      <c r="AB136" s="35"/>
      <c r="AC136" s="35"/>
      <c r="AD136" s="35"/>
      <c r="AE136" s="35"/>
      <c r="AR136" s="200" t="s">
        <v>154</v>
      </c>
      <c r="AT136" s="200" t="s">
        <v>150</v>
      </c>
      <c r="AU136" s="200" t="s">
        <v>87</v>
      </c>
      <c r="AY136" s="18" t="s">
        <v>148</v>
      </c>
      <c r="BE136" s="201">
        <f>IF(N136="základní",J136,0)</f>
        <v>0</v>
      </c>
      <c r="BF136" s="201">
        <f>IF(N136="snížená",J136,0)</f>
        <v>0</v>
      </c>
      <c r="BG136" s="201">
        <f>IF(N136="zákl. přenesená",J136,0)</f>
        <v>0</v>
      </c>
      <c r="BH136" s="201">
        <f>IF(N136="sníž. přenesená",J136,0)</f>
        <v>0</v>
      </c>
      <c r="BI136" s="201">
        <f>IF(N136="nulová",J136,0)</f>
        <v>0</v>
      </c>
      <c r="BJ136" s="18" t="s">
        <v>85</v>
      </c>
      <c r="BK136" s="201">
        <f>ROUND(I136*H136,2)</f>
        <v>0</v>
      </c>
      <c r="BL136" s="18" t="s">
        <v>154</v>
      </c>
      <c r="BM136" s="200" t="s">
        <v>204</v>
      </c>
    </row>
    <row r="137" spans="1:65" s="2" customFormat="1" ht="58.5">
      <c r="A137" s="35"/>
      <c r="B137" s="36"/>
      <c r="C137" s="37"/>
      <c r="D137" s="202" t="s">
        <v>156</v>
      </c>
      <c r="E137" s="37"/>
      <c r="F137" s="203" t="s">
        <v>198</v>
      </c>
      <c r="G137" s="37"/>
      <c r="H137" s="37"/>
      <c r="I137" s="110"/>
      <c r="J137" s="37"/>
      <c r="K137" s="37"/>
      <c r="L137" s="40"/>
      <c r="M137" s="204"/>
      <c r="N137" s="205"/>
      <c r="O137" s="65"/>
      <c r="P137" s="65"/>
      <c r="Q137" s="65"/>
      <c r="R137" s="65"/>
      <c r="S137" s="65"/>
      <c r="T137" s="66"/>
      <c r="U137" s="35"/>
      <c r="V137" s="35"/>
      <c r="W137" s="35"/>
      <c r="X137" s="35"/>
      <c r="Y137" s="35"/>
      <c r="Z137" s="35"/>
      <c r="AA137" s="35"/>
      <c r="AB137" s="35"/>
      <c r="AC137" s="35"/>
      <c r="AD137" s="35"/>
      <c r="AE137" s="35"/>
      <c r="AT137" s="18" t="s">
        <v>156</v>
      </c>
      <c r="AU137" s="18" t="s">
        <v>87</v>
      </c>
    </row>
    <row r="138" spans="1:65" s="13" customFormat="1" ht="11.25">
      <c r="B138" s="206"/>
      <c r="C138" s="207"/>
      <c r="D138" s="202" t="s">
        <v>158</v>
      </c>
      <c r="E138" s="208" t="s">
        <v>19</v>
      </c>
      <c r="F138" s="209" t="s">
        <v>172</v>
      </c>
      <c r="G138" s="207"/>
      <c r="H138" s="208" t="s">
        <v>19</v>
      </c>
      <c r="I138" s="210"/>
      <c r="J138" s="207"/>
      <c r="K138" s="207"/>
      <c r="L138" s="211"/>
      <c r="M138" s="212"/>
      <c r="N138" s="213"/>
      <c r="O138" s="213"/>
      <c r="P138" s="213"/>
      <c r="Q138" s="213"/>
      <c r="R138" s="213"/>
      <c r="S138" s="213"/>
      <c r="T138" s="214"/>
      <c r="AT138" s="215" t="s">
        <v>158</v>
      </c>
      <c r="AU138" s="215" t="s">
        <v>87</v>
      </c>
      <c r="AV138" s="13" t="s">
        <v>85</v>
      </c>
      <c r="AW138" s="13" t="s">
        <v>34</v>
      </c>
      <c r="AX138" s="13" t="s">
        <v>77</v>
      </c>
      <c r="AY138" s="215" t="s">
        <v>148</v>
      </c>
    </row>
    <row r="139" spans="1:65" s="14" customFormat="1" ht="11.25">
      <c r="B139" s="216"/>
      <c r="C139" s="217"/>
      <c r="D139" s="202" t="s">
        <v>158</v>
      </c>
      <c r="E139" s="218" t="s">
        <v>19</v>
      </c>
      <c r="F139" s="219" t="s">
        <v>173</v>
      </c>
      <c r="G139" s="217"/>
      <c r="H139" s="220">
        <v>493.24200000000002</v>
      </c>
      <c r="I139" s="221"/>
      <c r="J139" s="217"/>
      <c r="K139" s="217"/>
      <c r="L139" s="222"/>
      <c r="M139" s="223"/>
      <c r="N139" s="224"/>
      <c r="O139" s="224"/>
      <c r="P139" s="224"/>
      <c r="Q139" s="224"/>
      <c r="R139" s="224"/>
      <c r="S139" s="224"/>
      <c r="T139" s="225"/>
      <c r="AT139" s="226" t="s">
        <v>158</v>
      </c>
      <c r="AU139" s="226" t="s">
        <v>87</v>
      </c>
      <c r="AV139" s="14" t="s">
        <v>87</v>
      </c>
      <c r="AW139" s="14" t="s">
        <v>34</v>
      </c>
      <c r="AX139" s="14" t="s">
        <v>77</v>
      </c>
      <c r="AY139" s="226" t="s">
        <v>148</v>
      </c>
    </row>
    <row r="140" spans="1:65" s="13" customFormat="1" ht="11.25">
      <c r="B140" s="206"/>
      <c r="C140" s="207"/>
      <c r="D140" s="202" t="s">
        <v>158</v>
      </c>
      <c r="E140" s="208" t="s">
        <v>19</v>
      </c>
      <c r="F140" s="209" t="s">
        <v>174</v>
      </c>
      <c r="G140" s="207"/>
      <c r="H140" s="208" t="s">
        <v>19</v>
      </c>
      <c r="I140" s="210"/>
      <c r="J140" s="207"/>
      <c r="K140" s="207"/>
      <c r="L140" s="211"/>
      <c r="M140" s="212"/>
      <c r="N140" s="213"/>
      <c r="O140" s="213"/>
      <c r="P140" s="213"/>
      <c r="Q140" s="213"/>
      <c r="R140" s="213"/>
      <c r="S140" s="213"/>
      <c r="T140" s="214"/>
      <c r="AT140" s="215" t="s">
        <v>158</v>
      </c>
      <c r="AU140" s="215" t="s">
        <v>87</v>
      </c>
      <c r="AV140" s="13" t="s">
        <v>85</v>
      </c>
      <c r="AW140" s="13" t="s">
        <v>34</v>
      </c>
      <c r="AX140" s="13" t="s">
        <v>77</v>
      </c>
      <c r="AY140" s="215" t="s">
        <v>148</v>
      </c>
    </row>
    <row r="141" spans="1:65" s="14" customFormat="1" ht="11.25">
      <c r="B141" s="216"/>
      <c r="C141" s="217"/>
      <c r="D141" s="202" t="s">
        <v>158</v>
      </c>
      <c r="E141" s="218" t="s">
        <v>19</v>
      </c>
      <c r="F141" s="219" t="s">
        <v>175</v>
      </c>
      <c r="G141" s="217"/>
      <c r="H141" s="220">
        <v>87.840999999999994</v>
      </c>
      <c r="I141" s="221"/>
      <c r="J141" s="217"/>
      <c r="K141" s="217"/>
      <c r="L141" s="222"/>
      <c r="M141" s="223"/>
      <c r="N141" s="224"/>
      <c r="O141" s="224"/>
      <c r="P141" s="224"/>
      <c r="Q141" s="224"/>
      <c r="R141" s="224"/>
      <c r="S141" s="224"/>
      <c r="T141" s="225"/>
      <c r="AT141" s="226" t="s">
        <v>158</v>
      </c>
      <c r="AU141" s="226" t="s">
        <v>87</v>
      </c>
      <c r="AV141" s="14" t="s">
        <v>87</v>
      </c>
      <c r="AW141" s="14" t="s">
        <v>34</v>
      </c>
      <c r="AX141" s="14" t="s">
        <v>77</v>
      </c>
      <c r="AY141" s="226" t="s">
        <v>148</v>
      </c>
    </row>
    <row r="142" spans="1:65" s="13" customFormat="1" ht="11.25">
      <c r="B142" s="206"/>
      <c r="C142" s="207"/>
      <c r="D142" s="202" t="s">
        <v>158</v>
      </c>
      <c r="E142" s="208" t="s">
        <v>19</v>
      </c>
      <c r="F142" s="209" t="s">
        <v>176</v>
      </c>
      <c r="G142" s="207"/>
      <c r="H142" s="208" t="s">
        <v>19</v>
      </c>
      <c r="I142" s="210"/>
      <c r="J142" s="207"/>
      <c r="K142" s="207"/>
      <c r="L142" s="211"/>
      <c r="M142" s="212"/>
      <c r="N142" s="213"/>
      <c r="O142" s="213"/>
      <c r="P142" s="213"/>
      <c r="Q142" s="213"/>
      <c r="R142" s="213"/>
      <c r="S142" s="213"/>
      <c r="T142" s="214"/>
      <c r="AT142" s="215" t="s">
        <v>158</v>
      </c>
      <c r="AU142" s="215" t="s">
        <v>87</v>
      </c>
      <c r="AV142" s="13" t="s">
        <v>85</v>
      </c>
      <c r="AW142" s="13" t="s">
        <v>34</v>
      </c>
      <c r="AX142" s="13" t="s">
        <v>77</v>
      </c>
      <c r="AY142" s="215" t="s">
        <v>148</v>
      </c>
    </row>
    <row r="143" spans="1:65" s="14" customFormat="1" ht="11.25">
      <c r="B143" s="216"/>
      <c r="C143" s="217"/>
      <c r="D143" s="202" t="s">
        <v>158</v>
      </c>
      <c r="E143" s="218" t="s">
        <v>19</v>
      </c>
      <c r="F143" s="219" t="s">
        <v>177</v>
      </c>
      <c r="G143" s="217"/>
      <c r="H143" s="220">
        <v>43.668999999999997</v>
      </c>
      <c r="I143" s="221"/>
      <c r="J143" s="217"/>
      <c r="K143" s="217"/>
      <c r="L143" s="222"/>
      <c r="M143" s="223"/>
      <c r="N143" s="224"/>
      <c r="O143" s="224"/>
      <c r="P143" s="224"/>
      <c r="Q143" s="224"/>
      <c r="R143" s="224"/>
      <c r="S143" s="224"/>
      <c r="T143" s="225"/>
      <c r="AT143" s="226" t="s">
        <v>158</v>
      </c>
      <c r="AU143" s="226" t="s">
        <v>87</v>
      </c>
      <c r="AV143" s="14" t="s">
        <v>87</v>
      </c>
      <c r="AW143" s="14" t="s">
        <v>34</v>
      </c>
      <c r="AX143" s="14" t="s">
        <v>77</v>
      </c>
      <c r="AY143" s="226" t="s">
        <v>148</v>
      </c>
    </row>
    <row r="144" spans="1:65" s="13" customFormat="1" ht="11.25">
      <c r="B144" s="206"/>
      <c r="C144" s="207"/>
      <c r="D144" s="202" t="s">
        <v>158</v>
      </c>
      <c r="E144" s="208" t="s">
        <v>19</v>
      </c>
      <c r="F144" s="209" t="s">
        <v>199</v>
      </c>
      <c r="G144" s="207"/>
      <c r="H144" s="208" t="s">
        <v>19</v>
      </c>
      <c r="I144" s="210"/>
      <c r="J144" s="207"/>
      <c r="K144" s="207"/>
      <c r="L144" s="211"/>
      <c r="M144" s="212"/>
      <c r="N144" s="213"/>
      <c r="O144" s="213"/>
      <c r="P144" s="213"/>
      <c r="Q144" s="213"/>
      <c r="R144" s="213"/>
      <c r="S144" s="213"/>
      <c r="T144" s="214"/>
      <c r="AT144" s="215" t="s">
        <v>158</v>
      </c>
      <c r="AU144" s="215" t="s">
        <v>87</v>
      </c>
      <c r="AV144" s="13" t="s">
        <v>85</v>
      </c>
      <c r="AW144" s="13" t="s">
        <v>34</v>
      </c>
      <c r="AX144" s="13" t="s">
        <v>77</v>
      </c>
      <c r="AY144" s="215" t="s">
        <v>148</v>
      </c>
    </row>
    <row r="145" spans="1:65" s="14" customFormat="1" ht="11.25">
      <c r="B145" s="216"/>
      <c r="C145" s="217"/>
      <c r="D145" s="202" t="s">
        <v>158</v>
      </c>
      <c r="E145" s="218" t="s">
        <v>19</v>
      </c>
      <c r="F145" s="219" t="s">
        <v>200</v>
      </c>
      <c r="G145" s="217"/>
      <c r="H145" s="220">
        <v>0.96</v>
      </c>
      <c r="I145" s="221"/>
      <c r="J145" s="217"/>
      <c r="K145" s="217"/>
      <c r="L145" s="222"/>
      <c r="M145" s="223"/>
      <c r="N145" s="224"/>
      <c r="O145" s="224"/>
      <c r="P145" s="224"/>
      <c r="Q145" s="224"/>
      <c r="R145" s="224"/>
      <c r="S145" s="224"/>
      <c r="T145" s="225"/>
      <c r="AT145" s="226" t="s">
        <v>158</v>
      </c>
      <c r="AU145" s="226" t="s">
        <v>87</v>
      </c>
      <c r="AV145" s="14" t="s">
        <v>87</v>
      </c>
      <c r="AW145" s="14" t="s">
        <v>34</v>
      </c>
      <c r="AX145" s="14" t="s">
        <v>77</v>
      </c>
      <c r="AY145" s="226" t="s">
        <v>148</v>
      </c>
    </row>
    <row r="146" spans="1:65" s="15" customFormat="1" ht="11.25">
      <c r="B146" s="227"/>
      <c r="C146" s="228"/>
      <c r="D146" s="202" t="s">
        <v>158</v>
      </c>
      <c r="E146" s="229" t="s">
        <v>19</v>
      </c>
      <c r="F146" s="230" t="s">
        <v>161</v>
      </c>
      <c r="G146" s="228"/>
      <c r="H146" s="231">
        <v>625.71199999999999</v>
      </c>
      <c r="I146" s="232"/>
      <c r="J146" s="228"/>
      <c r="K146" s="228"/>
      <c r="L146" s="233"/>
      <c r="M146" s="234"/>
      <c r="N146" s="235"/>
      <c r="O146" s="235"/>
      <c r="P146" s="235"/>
      <c r="Q146" s="235"/>
      <c r="R146" s="235"/>
      <c r="S146" s="235"/>
      <c r="T146" s="236"/>
      <c r="AT146" s="237" t="s">
        <v>158</v>
      </c>
      <c r="AU146" s="237" t="s">
        <v>87</v>
      </c>
      <c r="AV146" s="15" t="s">
        <v>154</v>
      </c>
      <c r="AW146" s="15" t="s">
        <v>34</v>
      </c>
      <c r="AX146" s="15" t="s">
        <v>85</v>
      </c>
      <c r="AY146" s="237" t="s">
        <v>148</v>
      </c>
    </row>
    <row r="147" spans="1:65" s="14" customFormat="1" ht="11.25">
      <c r="B147" s="216"/>
      <c r="C147" s="217"/>
      <c r="D147" s="202" t="s">
        <v>158</v>
      </c>
      <c r="E147" s="217"/>
      <c r="F147" s="219" t="s">
        <v>205</v>
      </c>
      <c r="G147" s="217"/>
      <c r="H147" s="220">
        <v>3128.56</v>
      </c>
      <c r="I147" s="221"/>
      <c r="J147" s="217"/>
      <c r="K147" s="217"/>
      <c r="L147" s="222"/>
      <c r="M147" s="223"/>
      <c r="N147" s="224"/>
      <c r="O147" s="224"/>
      <c r="P147" s="224"/>
      <c r="Q147" s="224"/>
      <c r="R147" s="224"/>
      <c r="S147" s="224"/>
      <c r="T147" s="225"/>
      <c r="AT147" s="226" t="s">
        <v>158</v>
      </c>
      <c r="AU147" s="226" t="s">
        <v>87</v>
      </c>
      <c r="AV147" s="14" t="s">
        <v>87</v>
      </c>
      <c r="AW147" s="14" t="s">
        <v>4</v>
      </c>
      <c r="AX147" s="14" t="s">
        <v>85</v>
      </c>
      <c r="AY147" s="226" t="s">
        <v>148</v>
      </c>
    </row>
    <row r="148" spans="1:65" s="2" customFormat="1" ht="21.75" customHeight="1">
      <c r="A148" s="35"/>
      <c r="B148" s="36"/>
      <c r="C148" s="189" t="s">
        <v>206</v>
      </c>
      <c r="D148" s="189" t="s">
        <v>150</v>
      </c>
      <c r="E148" s="190" t="s">
        <v>207</v>
      </c>
      <c r="F148" s="191" t="s">
        <v>208</v>
      </c>
      <c r="G148" s="192" t="s">
        <v>209</v>
      </c>
      <c r="H148" s="193">
        <v>1126.2819999999999</v>
      </c>
      <c r="I148" s="194"/>
      <c r="J148" s="195">
        <f>ROUND(I148*H148,2)</f>
        <v>0</v>
      </c>
      <c r="K148" s="191" t="s">
        <v>153</v>
      </c>
      <c r="L148" s="40"/>
      <c r="M148" s="196" t="s">
        <v>19</v>
      </c>
      <c r="N148" s="197" t="s">
        <v>48</v>
      </c>
      <c r="O148" s="65"/>
      <c r="P148" s="198">
        <f>O148*H148</f>
        <v>0</v>
      </c>
      <c r="Q148" s="198">
        <v>0</v>
      </c>
      <c r="R148" s="198">
        <f>Q148*H148</f>
        <v>0</v>
      </c>
      <c r="S148" s="198">
        <v>0</v>
      </c>
      <c r="T148" s="199">
        <f>S148*H148</f>
        <v>0</v>
      </c>
      <c r="U148" s="35"/>
      <c r="V148" s="35"/>
      <c r="W148" s="35"/>
      <c r="X148" s="35"/>
      <c r="Y148" s="35"/>
      <c r="Z148" s="35"/>
      <c r="AA148" s="35"/>
      <c r="AB148" s="35"/>
      <c r="AC148" s="35"/>
      <c r="AD148" s="35"/>
      <c r="AE148" s="35"/>
      <c r="AR148" s="200" t="s">
        <v>154</v>
      </c>
      <c r="AT148" s="200" t="s">
        <v>150</v>
      </c>
      <c r="AU148" s="200" t="s">
        <v>87</v>
      </c>
      <c r="AY148" s="18" t="s">
        <v>148</v>
      </c>
      <c r="BE148" s="201">
        <f>IF(N148="základní",J148,0)</f>
        <v>0</v>
      </c>
      <c r="BF148" s="201">
        <f>IF(N148="snížená",J148,0)</f>
        <v>0</v>
      </c>
      <c r="BG148" s="201">
        <f>IF(N148="zákl. přenesená",J148,0)</f>
        <v>0</v>
      </c>
      <c r="BH148" s="201">
        <f>IF(N148="sníž. přenesená",J148,0)</f>
        <v>0</v>
      </c>
      <c r="BI148" s="201">
        <f>IF(N148="nulová",J148,0)</f>
        <v>0</v>
      </c>
      <c r="BJ148" s="18" t="s">
        <v>85</v>
      </c>
      <c r="BK148" s="201">
        <f>ROUND(I148*H148,2)</f>
        <v>0</v>
      </c>
      <c r="BL148" s="18" t="s">
        <v>154</v>
      </c>
      <c r="BM148" s="200" t="s">
        <v>210</v>
      </c>
    </row>
    <row r="149" spans="1:65" s="2" customFormat="1" ht="39">
      <c r="A149" s="35"/>
      <c r="B149" s="36"/>
      <c r="C149" s="37"/>
      <c r="D149" s="202" t="s">
        <v>156</v>
      </c>
      <c r="E149" s="37"/>
      <c r="F149" s="203" t="s">
        <v>211</v>
      </c>
      <c r="G149" s="37"/>
      <c r="H149" s="37"/>
      <c r="I149" s="110"/>
      <c r="J149" s="37"/>
      <c r="K149" s="37"/>
      <c r="L149" s="40"/>
      <c r="M149" s="204"/>
      <c r="N149" s="205"/>
      <c r="O149" s="65"/>
      <c r="P149" s="65"/>
      <c r="Q149" s="65"/>
      <c r="R149" s="65"/>
      <c r="S149" s="65"/>
      <c r="T149" s="66"/>
      <c r="U149" s="35"/>
      <c r="V149" s="35"/>
      <c r="W149" s="35"/>
      <c r="X149" s="35"/>
      <c r="Y149" s="35"/>
      <c r="Z149" s="35"/>
      <c r="AA149" s="35"/>
      <c r="AB149" s="35"/>
      <c r="AC149" s="35"/>
      <c r="AD149" s="35"/>
      <c r="AE149" s="35"/>
      <c r="AT149" s="18" t="s">
        <v>156</v>
      </c>
      <c r="AU149" s="18" t="s">
        <v>87</v>
      </c>
    </row>
    <row r="150" spans="1:65" s="13" customFormat="1" ht="11.25">
      <c r="B150" s="206"/>
      <c r="C150" s="207"/>
      <c r="D150" s="202" t="s">
        <v>158</v>
      </c>
      <c r="E150" s="208" t="s">
        <v>19</v>
      </c>
      <c r="F150" s="209" t="s">
        <v>172</v>
      </c>
      <c r="G150" s="207"/>
      <c r="H150" s="208" t="s">
        <v>19</v>
      </c>
      <c r="I150" s="210"/>
      <c r="J150" s="207"/>
      <c r="K150" s="207"/>
      <c r="L150" s="211"/>
      <c r="M150" s="212"/>
      <c r="N150" s="213"/>
      <c r="O150" s="213"/>
      <c r="P150" s="213"/>
      <c r="Q150" s="213"/>
      <c r="R150" s="213"/>
      <c r="S150" s="213"/>
      <c r="T150" s="214"/>
      <c r="AT150" s="215" t="s">
        <v>158</v>
      </c>
      <c r="AU150" s="215" t="s">
        <v>87</v>
      </c>
      <c r="AV150" s="13" t="s">
        <v>85</v>
      </c>
      <c r="AW150" s="13" t="s">
        <v>34</v>
      </c>
      <c r="AX150" s="13" t="s">
        <v>77</v>
      </c>
      <c r="AY150" s="215" t="s">
        <v>148</v>
      </c>
    </row>
    <row r="151" spans="1:65" s="14" customFormat="1" ht="11.25">
      <c r="B151" s="216"/>
      <c r="C151" s="217"/>
      <c r="D151" s="202" t="s">
        <v>158</v>
      </c>
      <c r="E151" s="218" t="s">
        <v>19</v>
      </c>
      <c r="F151" s="219" t="s">
        <v>173</v>
      </c>
      <c r="G151" s="217"/>
      <c r="H151" s="220">
        <v>493.24200000000002</v>
      </c>
      <c r="I151" s="221"/>
      <c r="J151" s="217"/>
      <c r="K151" s="217"/>
      <c r="L151" s="222"/>
      <c r="M151" s="223"/>
      <c r="N151" s="224"/>
      <c r="O151" s="224"/>
      <c r="P151" s="224"/>
      <c r="Q151" s="224"/>
      <c r="R151" s="224"/>
      <c r="S151" s="224"/>
      <c r="T151" s="225"/>
      <c r="AT151" s="226" t="s">
        <v>158</v>
      </c>
      <c r="AU151" s="226" t="s">
        <v>87</v>
      </c>
      <c r="AV151" s="14" t="s">
        <v>87</v>
      </c>
      <c r="AW151" s="14" t="s">
        <v>34</v>
      </c>
      <c r="AX151" s="14" t="s">
        <v>77</v>
      </c>
      <c r="AY151" s="226" t="s">
        <v>148</v>
      </c>
    </row>
    <row r="152" spans="1:65" s="13" customFormat="1" ht="11.25">
      <c r="B152" s="206"/>
      <c r="C152" s="207"/>
      <c r="D152" s="202" t="s">
        <v>158</v>
      </c>
      <c r="E152" s="208" t="s">
        <v>19</v>
      </c>
      <c r="F152" s="209" t="s">
        <v>174</v>
      </c>
      <c r="G152" s="207"/>
      <c r="H152" s="208" t="s">
        <v>19</v>
      </c>
      <c r="I152" s="210"/>
      <c r="J152" s="207"/>
      <c r="K152" s="207"/>
      <c r="L152" s="211"/>
      <c r="M152" s="212"/>
      <c r="N152" s="213"/>
      <c r="O152" s="213"/>
      <c r="P152" s="213"/>
      <c r="Q152" s="213"/>
      <c r="R152" s="213"/>
      <c r="S152" s="213"/>
      <c r="T152" s="214"/>
      <c r="AT152" s="215" t="s">
        <v>158</v>
      </c>
      <c r="AU152" s="215" t="s">
        <v>87</v>
      </c>
      <c r="AV152" s="13" t="s">
        <v>85</v>
      </c>
      <c r="AW152" s="13" t="s">
        <v>34</v>
      </c>
      <c r="AX152" s="13" t="s">
        <v>77</v>
      </c>
      <c r="AY152" s="215" t="s">
        <v>148</v>
      </c>
    </row>
    <row r="153" spans="1:65" s="14" customFormat="1" ht="11.25">
      <c r="B153" s="216"/>
      <c r="C153" s="217"/>
      <c r="D153" s="202" t="s">
        <v>158</v>
      </c>
      <c r="E153" s="218" t="s">
        <v>19</v>
      </c>
      <c r="F153" s="219" t="s">
        <v>175</v>
      </c>
      <c r="G153" s="217"/>
      <c r="H153" s="220">
        <v>87.840999999999994</v>
      </c>
      <c r="I153" s="221"/>
      <c r="J153" s="217"/>
      <c r="K153" s="217"/>
      <c r="L153" s="222"/>
      <c r="M153" s="223"/>
      <c r="N153" s="224"/>
      <c r="O153" s="224"/>
      <c r="P153" s="224"/>
      <c r="Q153" s="224"/>
      <c r="R153" s="224"/>
      <c r="S153" s="224"/>
      <c r="T153" s="225"/>
      <c r="AT153" s="226" t="s">
        <v>158</v>
      </c>
      <c r="AU153" s="226" t="s">
        <v>87</v>
      </c>
      <c r="AV153" s="14" t="s">
        <v>87</v>
      </c>
      <c r="AW153" s="14" t="s">
        <v>34</v>
      </c>
      <c r="AX153" s="14" t="s">
        <v>77</v>
      </c>
      <c r="AY153" s="226" t="s">
        <v>148</v>
      </c>
    </row>
    <row r="154" spans="1:65" s="13" customFormat="1" ht="11.25">
      <c r="B154" s="206"/>
      <c r="C154" s="207"/>
      <c r="D154" s="202" t="s">
        <v>158</v>
      </c>
      <c r="E154" s="208" t="s">
        <v>19</v>
      </c>
      <c r="F154" s="209" t="s">
        <v>176</v>
      </c>
      <c r="G154" s="207"/>
      <c r="H154" s="208" t="s">
        <v>19</v>
      </c>
      <c r="I154" s="210"/>
      <c r="J154" s="207"/>
      <c r="K154" s="207"/>
      <c r="L154" s="211"/>
      <c r="M154" s="212"/>
      <c r="N154" s="213"/>
      <c r="O154" s="213"/>
      <c r="P154" s="213"/>
      <c r="Q154" s="213"/>
      <c r="R154" s="213"/>
      <c r="S154" s="213"/>
      <c r="T154" s="214"/>
      <c r="AT154" s="215" t="s">
        <v>158</v>
      </c>
      <c r="AU154" s="215" t="s">
        <v>87</v>
      </c>
      <c r="AV154" s="13" t="s">
        <v>85</v>
      </c>
      <c r="AW154" s="13" t="s">
        <v>34</v>
      </c>
      <c r="AX154" s="13" t="s">
        <v>77</v>
      </c>
      <c r="AY154" s="215" t="s">
        <v>148</v>
      </c>
    </row>
    <row r="155" spans="1:65" s="14" customFormat="1" ht="11.25">
      <c r="B155" s="216"/>
      <c r="C155" s="217"/>
      <c r="D155" s="202" t="s">
        <v>158</v>
      </c>
      <c r="E155" s="218" t="s">
        <v>19</v>
      </c>
      <c r="F155" s="219" t="s">
        <v>177</v>
      </c>
      <c r="G155" s="217"/>
      <c r="H155" s="220">
        <v>43.668999999999997</v>
      </c>
      <c r="I155" s="221"/>
      <c r="J155" s="217"/>
      <c r="K155" s="217"/>
      <c r="L155" s="222"/>
      <c r="M155" s="223"/>
      <c r="N155" s="224"/>
      <c r="O155" s="224"/>
      <c r="P155" s="224"/>
      <c r="Q155" s="224"/>
      <c r="R155" s="224"/>
      <c r="S155" s="224"/>
      <c r="T155" s="225"/>
      <c r="AT155" s="226" t="s">
        <v>158</v>
      </c>
      <c r="AU155" s="226" t="s">
        <v>87</v>
      </c>
      <c r="AV155" s="14" t="s">
        <v>87</v>
      </c>
      <c r="AW155" s="14" t="s">
        <v>34</v>
      </c>
      <c r="AX155" s="14" t="s">
        <v>77</v>
      </c>
      <c r="AY155" s="226" t="s">
        <v>148</v>
      </c>
    </row>
    <row r="156" spans="1:65" s="13" customFormat="1" ht="11.25">
      <c r="B156" s="206"/>
      <c r="C156" s="207"/>
      <c r="D156" s="202" t="s">
        <v>158</v>
      </c>
      <c r="E156" s="208" t="s">
        <v>19</v>
      </c>
      <c r="F156" s="209" t="s">
        <v>199</v>
      </c>
      <c r="G156" s="207"/>
      <c r="H156" s="208" t="s">
        <v>19</v>
      </c>
      <c r="I156" s="210"/>
      <c r="J156" s="207"/>
      <c r="K156" s="207"/>
      <c r="L156" s="211"/>
      <c r="M156" s="212"/>
      <c r="N156" s="213"/>
      <c r="O156" s="213"/>
      <c r="P156" s="213"/>
      <c r="Q156" s="213"/>
      <c r="R156" s="213"/>
      <c r="S156" s="213"/>
      <c r="T156" s="214"/>
      <c r="AT156" s="215" t="s">
        <v>158</v>
      </c>
      <c r="AU156" s="215" t="s">
        <v>87</v>
      </c>
      <c r="AV156" s="13" t="s">
        <v>85</v>
      </c>
      <c r="AW156" s="13" t="s">
        <v>34</v>
      </c>
      <c r="AX156" s="13" t="s">
        <v>77</v>
      </c>
      <c r="AY156" s="215" t="s">
        <v>148</v>
      </c>
    </row>
    <row r="157" spans="1:65" s="14" customFormat="1" ht="11.25">
      <c r="B157" s="216"/>
      <c r="C157" s="217"/>
      <c r="D157" s="202" t="s">
        <v>158</v>
      </c>
      <c r="E157" s="218" t="s">
        <v>19</v>
      </c>
      <c r="F157" s="219" t="s">
        <v>200</v>
      </c>
      <c r="G157" s="217"/>
      <c r="H157" s="220">
        <v>0.96</v>
      </c>
      <c r="I157" s="221"/>
      <c r="J157" s="217"/>
      <c r="K157" s="217"/>
      <c r="L157" s="222"/>
      <c r="M157" s="223"/>
      <c r="N157" s="224"/>
      <c r="O157" s="224"/>
      <c r="P157" s="224"/>
      <c r="Q157" s="224"/>
      <c r="R157" s="224"/>
      <c r="S157" s="224"/>
      <c r="T157" s="225"/>
      <c r="AT157" s="226" t="s">
        <v>158</v>
      </c>
      <c r="AU157" s="226" t="s">
        <v>87</v>
      </c>
      <c r="AV157" s="14" t="s">
        <v>87</v>
      </c>
      <c r="AW157" s="14" t="s">
        <v>34</v>
      </c>
      <c r="AX157" s="14" t="s">
        <v>77</v>
      </c>
      <c r="AY157" s="226" t="s">
        <v>148</v>
      </c>
    </row>
    <row r="158" spans="1:65" s="15" customFormat="1" ht="11.25">
      <c r="B158" s="227"/>
      <c r="C158" s="228"/>
      <c r="D158" s="202" t="s">
        <v>158</v>
      </c>
      <c r="E158" s="229" t="s">
        <v>19</v>
      </c>
      <c r="F158" s="230" t="s">
        <v>161</v>
      </c>
      <c r="G158" s="228"/>
      <c r="H158" s="231">
        <v>625.71199999999999</v>
      </c>
      <c r="I158" s="232"/>
      <c r="J158" s="228"/>
      <c r="K158" s="228"/>
      <c r="L158" s="233"/>
      <c r="M158" s="234"/>
      <c r="N158" s="235"/>
      <c r="O158" s="235"/>
      <c r="P158" s="235"/>
      <c r="Q158" s="235"/>
      <c r="R158" s="235"/>
      <c r="S158" s="235"/>
      <c r="T158" s="236"/>
      <c r="AT158" s="237" t="s">
        <v>158</v>
      </c>
      <c r="AU158" s="237" t="s">
        <v>87</v>
      </c>
      <c r="AV158" s="15" t="s">
        <v>154</v>
      </c>
      <c r="AW158" s="15" t="s">
        <v>34</v>
      </c>
      <c r="AX158" s="15" t="s">
        <v>85</v>
      </c>
      <c r="AY158" s="237" t="s">
        <v>148</v>
      </c>
    </row>
    <row r="159" spans="1:65" s="14" customFormat="1" ht="11.25">
      <c r="B159" s="216"/>
      <c r="C159" s="217"/>
      <c r="D159" s="202" t="s">
        <v>158</v>
      </c>
      <c r="E159" s="217"/>
      <c r="F159" s="219" t="s">
        <v>212</v>
      </c>
      <c r="G159" s="217"/>
      <c r="H159" s="220">
        <v>1126.2819999999999</v>
      </c>
      <c r="I159" s="221"/>
      <c r="J159" s="217"/>
      <c r="K159" s="217"/>
      <c r="L159" s="222"/>
      <c r="M159" s="223"/>
      <c r="N159" s="224"/>
      <c r="O159" s="224"/>
      <c r="P159" s="224"/>
      <c r="Q159" s="224"/>
      <c r="R159" s="224"/>
      <c r="S159" s="224"/>
      <c r="T159" s="225"/>
      <c r="AT159" s="226" t="s">
        <v>158</v>
      </c>
      <c r="AU159" s="226" t="s">
        <v>87</v>
      </c>
      <c r="AV159" s="14" t="s">
        <v>87</v>
      </c>
      <c r="AW159" s="14" t="s">
        <v>4</v>
      </c>
      <c r="AX159" s="14" t="s">
        <v>85</v>
      </c>
      <c r="AY159" s="226" t="s">
        <v>148</v>
      </c>
    </row>
    <row r="160" spans="1:65" s="2" customFormat="1" ht="21.75" customHeight="1">
      <c r="A160" s="35"/>
      <c r="B160" s="36"/>
      <c r="C160" s="189" t="s">
        <v>213</v>
      </c>
      <c r="D160" s="189" t="s">
        <v>150</v>
      </c>
      <c r="E160" s="190" t="s">
        <v>214</v>
      </c>
      <c r="F160" s="191" t="s">
        <v>215</v>
      </c>
      <c r="G160" s="192" t="s">
        <v>169</v>
      </c>
      <c r="H160" s="193">
        <v>625.71199999999999</v>
      </c>
      <c r="I160" s="194"/>
      <c r="J160" s="195">
        <f>ROUND(I160*H160,2)</f>
        <v>0</v>
      </c>
      <c r="K160" s="191" t="s">
        <v>153</v>
      </c>
      <c r="L160" s="40"/>
      <c r="M160" s="196" t="s">
        <v>19</v>
      </c>
      <c r="N160" s="197" t="s">
        <v>48</v>
      </c>
      <c r="O160" s="65"/>
      <c r="P160" s="198">
        <f>O160*H160</f>
        <v>0</v>
      </c>
      <c r="Q160" s="198">
        <v>0</v>
      </c>
      <c r="R160" s="198">
        <f>Q160*H160</f>
        <v>0</v>
      </c>
      <c r="S160" s="198">
        <v>0</v>
      </c>
      <c r="T160" s="199">
        <f>S160*H160</f>
        <v>0</v>
      </c>
      <c r="U160" s="35"/>
      <c r="V160" s="35"/>
      <c r="W160" s="35"/>
      <c r="X160" s="35"/>
      <c r="Y160" s="35"/>
      <c r="Z160" s="35"/>
      <c r="AA160" s="35"/>
      <c r="AB160" s="35"/>
      <c r="AC160" s="35"/>
      <c r="AD160" s="35"/>
      <c r="AE160" s="35"/>
      <c r="AR160" s="200" t="s">
        <v>154</v>
      </c>
      <c r="AT160" s="200" t="s">
        <v>150</v>
      </c>
      <c r="AU160" s="200" t="s">
        <v>87</v>
      </c>
      <c r="AY160" s="18" t="s">
        <v>148</v>
      </c>
      <c r="BE160" s="201">
        <f>IF(N160="základní",J160,0)</f>
        <v>0</v>
      </c>
      <c r="BF160" s="201">
        <f>IF(N160="snížená",J160,0)</f>
        <v>0</v>
      </c>
      <c r="BG160" s="201">
        <f>IF(N160="zákl. přenesená",J160,0)</f>
        <v>0</v>
      </c>
      <c r="BH160" s="201">
        <f>IF(N160="sníž. přenesená",J160,0)</f>
        <v>0</v>
      </c>
      <c r="BI160" s="201">
        <f>IF(N160="nulová",J160,0)</f>
        <v>0</v>
      </c>
      <c r="BJ160" s="18" t="s">
        <v>85</v>
      </c>
      <c r="BK160" s="201">
        <f>ROUND(I160*H160,2)</f>
        <v>0</v>
      </c>
      <c r="BL160" s="18" t="s">
        <v>154</v>
      </c>
      <c r="BM160" s="200" t="s">
        <v>216</v>
      </c>
    </row>
    <row r="161" spans="1:65" s="2" customFormat="1" ht="97.5">
      <c r="A161" s="35"/>
      <c r="B161" s="36"/>
      <c r="C161" s="37"/>
      <c r="D161" s="202" t="s">
        <v>156</v>
      </c>
      <c r="E161" s="37"/>
      <c r="F161" s="203" t="s">
        <v>217</v>
      </c>
      <c r="G161" s="37"/>
      <c r="H161" s="37"/>
      <c r="I161" s="110"/>
      <c r="J161" s="37"/>
      <c r="K161" s="37"/>
      <c r="L161" s="40"/>
      <c r="M161" s="204"/>
      <c r="N161" s="205"/>
      <c r="O161" s="65"/>
      <c r="P161" s="65"/>
      <c r="Q161" s="65"/>
      <c r="R161" s="65"/>
      <c r="S161" s="65"/>
      <c r="T161" s="66"/>
      <c r="U161" s="35"/>
      <c r="V161" s="35"/>
      <c r="W161" s="35"/>
      <c r="X161" s="35"/>
      <c r="Y161" s="35"/>
      <c r="Z161" s="35"/>
      <c r="AA161" s="35"/>
      <c r="AB161" s="35"/>
      <c r="AC161" s="35"/>
      <c r="AD161" s="35"/>
      <c r="AE161" s="35"/>
      <c r="AT161" s="18" t="s">
        <v>156</v>
      </c>
      <c r="AU161" s="18" t="s">
        <v>87</v>
      </c>
    </row>
    <row r="162" spans="1:65" s="13" customFormat="1" ht="11.25">
      <c r="B162" s="206"/>
      <c r="C162" s="207"/>
      <c r="D162" s="202" t="s">
        <v>158</v>
      </c>
      <c r="E162" s="208" t="s">
        <v>19</v>
      </c>
      <c r="F162" s="209" t="s">
        <v>172</v>
      </c>
      <c r="G162" s="207"/>
      <c r="H162" s="208" t="s">
        <v>19</v>
      </c>
      <c r="I162" s="210"/>
      <c r="J162" s="207"/>
      <c r="K162" s="207"/>
      <c r="L162" s="211"/>
      <c r="M162" s="212"/>
      <c r="N162" s="213"/>
      <c r="O162" s="213"/>
      <c r="P162" s="213"/>
      <c r="Q162" s="213"/>
      <c r="R162" s="213"/>
      <c r="S162" s="213"/>
      <c r="T162" s="214"/>
      <c r="AT162" s="215" t="s">
        <v>158</v>
      </c>
      <c r="AU162" s="215" t="s">
        <v>87</v>
      </c>
      <c r="AV162" s="13" t="s">
        <v>85</v>
      </c>
      <c r="AW162" s="13" t="s">
        <v>34</v>
      </c>
      <c r="AX162" s="13" t="s">
        <v>77</v>
      </c>
      <c r="AY162" s="215" t="s">
        <v>148</v>
      </c>
    </row>
    <row r="163" spans="1:65" s="14" customFormat="1" ht="11.25">
      <c r="B163" s="216"/>
      <c r="C163" s="217"/>
      <c r="D163" s="202" t="s">
        <v>158</v>
      </c>
      <c r="E163" s="218" t="s">
        <v>19</v>
      </c>
      <c r="F163" s="219" t="s">
        <v>173</v>
      </c>
      <c r="G163" s="217"/>
      <c r="H163" s="220">
        <v>493.24200000000002</v>
      </c>
      <c r="I163" s="221"/>
      <c r="J163" s="217"/>
      <c r="K163" s="217"/>
      <c r="L163" s="222"/>
      <c r="M163" s="223"/>
      <c r="N163" s="224"/>
      <c r="O163" s="224"/>
      <c r="P163" s="224"/>
      <c r="Q163" s="224"/>
      <c r="R163" s="224"/>
      <c r="S163" s="224"/>
      <c r="T163" s="225"/>
      <c r="AT163" s="226" t="s">
        <v>158</v>
      </c>
      <c r="AU163" s="226" t="s">
        <v>87</v>
      </c>
      <c r="AV163" s="14" t="s">
        <v>87</v>
      </c>
      <c r="AW163" s="14" t="s">
        <v>34</v>
      </c>
      <c r="AX163" s="14" t="s">
        <v>77</v>
      </c>
      <c r="AY163" s="226" t="s">
        <v>148</v>
      </c>
    </row>
    <row r="164" spans="1:65" s="13" customFormat="1" ht="11.25">
      <c r="B164" s="206"/>
      <c r="C164" s="207"/>
      <c r="D164" s="202" t="s">
        <v>158</v>
      </c>
      <c r="E164" s="208" t="s">
        <v>19</v>
      </c>
      <c r="F164" s="209" t="s">
        <v>174</v>
      </c>
      <c r="G164" s="207"/>
      <c r="H164" s="208" t="s">
        <v>19</v>
      </c>
      <c r="I164" s="210"/>
      <c r="J164" s="207"/>
      <c r="K164" s="207"/>
      <c r="L164" s="211"/>
      <c r="M164" s="212"/>
      <c r="N164" s="213"/>
      <c r="O164" s="213"/>
      <c r="P164" s="213"/>
      <c r="Q164" s="213"/>
      <c r="R164" s="213"/>
      <c r="S164" s="213"/>
      <c r="T164" s="214"/>
      <c r="AT164" s="215" t="s">
        <v>158</v>
      </c>
      <c r="AU164" s="215" t="s">
        <v>87</v>
      </c>
      <c r="AV164" s="13" t="s">
        <v>85</v>
      </c>
      <c r="AW164" s="13" t="s">
        <v>34</v>
      </c>
      <c r="AX164" s="13" t="s">
        <v>77</v>
      </c>
      <c r="AY164" s="215" t="s">
        <v>148</v>
      </c>
    </row>
    <row r="165" spans="1:65" s="14" customFormat="1" ht="11.25">
      <c r="B165" s="216"/>
      <c r="C165" s="217"/>
      <c r="D165" s="202" t="s">
        <v>158</v>
      </c>
      <c r="E165" s="218" t="s">
        <v>19</v>
      </c>
      <c r="F165" s="219" t="s">
        <v>175</v>
      </c>
      <c r="G165" s="217"/>
      <c r="H165" s="220">
        <v>87.840999999999994</v>
      </c>
      <c r="I165" s="221"/>
      <c r="J165" s="217"/>
      <c r="K165" s="217"/>
      <c r="L165" s="222"/>
      <c r="M165" s="223"/>
      <c r="N165" s="224"/>
      <c r="O165" s="224"/>
      <c r="P165" s="224"/>
      <c r="Q165" s="224"/>
      <c r="R165" s="224"/>
      <c r="S165" s="224"/>
      <c r="T165" s="225"/>
      <c r="AT165" s="226" t="s">
        <v>158</v>
      </c>
      <c r="AU165" s="226" t="s">
        <v>87</v>
      </c>
      <c r="AV165" s="14" t="s">
        <v>87</v>
      </c>
      <c r="AW165" s="14" t="s">
        <v>34</v>
      </c>
      <c r="AX165" s="14" t="s">
        <v>77</v>
      </c>
      <c r="AY165" s="226" t="s">
        <v>148</v>
      </c>
    </row>
    <row r="166" spans="1:65" s="13" customFormat="1" ht="11.25">
      <c r="B166" s="206"/>
      <c r="C166" s="207"/>
      <c r="D166" s="202" t="s">
        <v>158</v>
      </c>
      <c r="E166" s="208" t="s">
        <v>19</v>
      </c>
      <c r="F166" s="209" t="s">
        <v>176</v>
      </c>
      <c r="G166" s="207"/>
      <c r="H166" s="208" t="s">
        <v>19</v>
      </c>
      <c r="I166" s="210"/>
      <c r="J166" s="207"/>
      <c r="K166" s="207"/>
      <c r="L166" s="211"/>
      <c r="M166" s="212"/>
      <c r="N166" s="213"/>
      <c r="O166" s="213"/>
      <c r="P166" s="213"/>
      <c r="Q166" s="213"/>
      <c r="R166" s="213"/>
      <c r="S166" s="213"/>
      <c r="T166" s="214"/>
      <c r="AT166" s="215" t="s">
        <v>158</v>
      </c>
      <c r="AU166" s="215" t="s">
        <v>87</v>
      </c>
      <c r="AV166" s="13" t="s">
        <v>85</v>
      </c>
      <c r="AW166" s="13" t="s">
        <v>34</v>
      </c>
      <c r="AX166" s="13" t="s">
        <v>77</v>
      </c>
      <c r="AY166" s="215" t="s">
        <v>148</v>
      </c>
    </row>
    <row r="167" spans="1:65" s="14" customFormat="1" ht="11.25">
      <c r="B167" s="216"/>
      <c r="C167" s="217"/>
      <c r="D167" s="202" t="s">
        <v>158</v>
      </c>
      <c r="E167" s="218" t="s">
        <v>19</v>
      </c>
      <c r="F167" s="219" t="s">
        <v>177</v>
      </c>
      <c r="G167" s="217"/>
      <c r="H167" s="220">
        <v>43.668999999999997</v>
      </c>
      <c r="I167" s="221"/>
      <c r="J167" s="217"/>
      <c r="K167" s="217"/>
      <c r="L167" s="222"/>
      <c r="M167" s="223"/>
      <c r="N167" s="224"/>
      <c r="O167" s="224"/>
      <c r="P167" s="224"/>
      <c r="Q167" s="224"/>
      <c r="R167" s="224"/>
      <c r="S167" s="224"/>
      <c r="T167" s="225"/>
      <c r="AT167" s="226" t="s">
        <v>158</v>
      </c>
      <c r="AU167" s="226" t="s">
        <v>87</v>
      </c>
      <c r="AV167" s="14" t="s">
        <v>87</v>
      </c>
      <c r="AW167" s="14" t="s">
        <v>34</v>
      </c>
      <c r="AX167" s="14" t="s">
        <v>77</v>
      </c>
      <c r="AY167" s="226" t="s">
        <v>148</v>
      </c>
    </row>
    <row r="168" spans="1:65" s="13" customFormat="1" ht="11.25">
      <c r="B168" s="206"/>
      <c r="C168" s="207"/>
      <c r="D168" s="202" t="s">
        <v>158</v>
      </c>
      <c r="E168" s="208" t="s">
        <v>19</v>
      </c>
      <c r="F168" s="209" t="s">
        <v>199</v>
      </c>
      <c r="G168" s="207"/>
      <c r="H168" s="208" t="s">
        <v>19</v>
      </c>
      <c r="I168" s="210"/>
      <c r="J168" s="207"/>
      <c r="K168" s="207"/>
      <c r="L168" s="211"/>
      <c r="M168" s="212"/>
      <c r="N168" s="213"/>
      <c r="O168" s="213"/>
      <c r="P168" s="213"/>
      <c r="Q168" s="213"/>
      <c r="R168" s="213"/>
      <c r="S168" s="213"/>
      <c r="T168" s="214"/>
      <c r="AT168" s="215" t="s">
        <v>158</v>
      </c>
      <c r="AU168" s="215" t="s">
        <v>87</v>
      </c>
      <c r="AV168" s="13" t="s">
        <v>85</v>
      </c>
      <c r="AW168" s="13" t="s">
        <v>34</v>
      </c>
      <c r="AX168" s="13" t="s">
        <v>77</v>
      </c>
      <c r="AY168" s="215" t="s">
        <v>148</v>
      </c>
    </row>
    <row r="169" spans="1:65" s="14" customFormat="1" ht="11.25">
      <c r="B169" s="216"/>
      <c r="C169" s="217"/>
      <c r="D169" s="202" t="s">
        <v>158</v>
      </c>
      <c r="E169" s="218" t="s">
        <v>19</v>
      </c>
      <c r="F169" s="219" t="s">
        <v>200</v>
      </c>
      <c r="G169" s="217"/>
      <c r="H169" s="220">
        <v>0.96</v>
      </c>
      <c r="I169" s="221"/>
      <c r="J169" s="217"/>
      <c r="K169" s="217"/>
      <c r="L169" s="222"/>
      <c r="M169" s="223"/>
      <c r="N169" s="224"/>
      <c r="O169" s="224"/>
      <c r="P169" s="224"/>
      <c r="Q169" s="224"/>
      <c r="R169" s="224"/>
      <c r="S169" s="224"/>
      <c r="T169" s="225"/>
      <c r="AT169" s="226" t="s">
        <v>158</v>
      </c>
      <c r="AU169" s="226" t="s">
        <v>87</v>
      </c>
      <c r="AV169" s="14" t="s">
        <v>87</v>
      </c>
      <c r="AW169" s="14" t="s">
        <v>34</v>
      </c>
      <c r="AX169" s="14" t="s">
        <v>77</v>
      </c>
      <c r="AY169" s="226" t="s">
        <v>148</v>
      </c>
    </row>
    <row r="170" spans="1:65" s="15" customFormat="1" ht="11.25">
      <c r="B170" s="227"/>
      <c r="C170" s="228"/>
      <c r="D170" s="202" t="s">
        <v>158</v>
      </c>
      <c r="E170" s="229" t="s">
        <v>19</v>
      </c>
      <c r="F170" s="230" t="s">
        <v>161</v>
      </c>
      <c r="G170" s="228"/>
      <c r="H170" s="231">
        <v>625.71199999999999</v>
      </c>
      <c r="I170" s="232"/>
      <c r="J170" s="228"/>
      <c r="K170" s="228"/>
      <c r="L170" s="233"/>
      <c r="M170" s="234"/>
      <c r="N170" s="235"/>
      <c r="O170" s="235"/>
      <c r="P170" s="235"/>
      <c r="Q170" s="235"/>
      <c r="R170" s="235"/>
      <c r="S170" s="235"/>
      <c r="T170" s="236"/>
      <c r="AT170" s="237" t="s">
        <v>158</v>
      </c>
      <c r="AU170" s="237" t="s">
        <v>87</v>
      </c>
      <c r="AV170" s="15" t="s">
        <v>154</v>
      </c>
      <c r="AW170" s="15" t="s">
        <v>34</v>
      </c>
      <c r="AX170" s="15" t="s">
        <v>85</v>
      </c>
      <c r="AY170" s="237" t="s">
        <v>148</v>
      </c>
    </row>
    <row r="171" spans="1:65" s="2" customFormat="1" ht="21.75" customHeight="1">
      <c r="A171" s="35"/>
      <c r="B171" s="36"/>
      <c r="C171" s="189" t="s">
        <v>218</v>
      </c>
      <c r="D171" s="189" t="s">
        <v>150</v>
      </c>
      <c r="E171" s="190" t="s">
        <v>219</v>
      </c>
      <c r="F171" s="191" t="s">
        <v>220</v>
      </c>
      <c r="G171" s="192" t="s">
        <v>169</v>
      </c>
      <c r="H171" s="193">
        <v>1.44</v>
      </c>
      <c r="I171" s="194"/>
      <c r="J171" s="195">
        <f>ROUND(I171*H171,2)</f>
        <v>0</v>
      </c>
      <c r="K171" s="191" t="s">
        <v>153</v>
      </c>
      <c r="L171" s="40"/>
      <c r="M171" s="196" t="s">
        <v>19</v>
      </c>
      <c r="N171" s="197" t="s">
        <v>48</v>
      </c>
      <c r="O171" s="65"/>
      <c r="P171" s="198">
        <f>O171*H171</f>
        <v>0</v>
      </c>
      <c r="Q171" s="198">
        <v>0</v>
      </c>
      <c r="R171" s="198">
        <f>Q171*H171</f>
        <v>0</v>
      </c>
      <c r="S171" s="198">
        <v>0</v>
      </c>
      <c r="T171" s="199">
        <f>S171*H171</f>
        <v>0</v>
      </c>
      <c r="U171" s="35"/>
      <c r="V171" s="35"/>
      <c r="W171" s="35"/>
      <c r="X171" s="35"/>
      <c r="Y171" s="35"/>
      <c r="Z171" s="35"/>
      <c r="AA171" s="35"/>
      <c r="AB171" s="35"/>
      <c r="AC171" s="35"/>
      <c r="AD171" s="35"/>
      <c r="AE171" s="35"/>
      <c r="AR171" s="200" t="s">
        <v>154</v>
      </c>
      <c r="AT171" s="200" t="s">
        <v>150</v>
      </c>
      <c r="AU171" s="200" t="s">
        <v>87</v>
      </c>
      <c r="AY171" s="18" t="s">
        <v>148</v>
      </c>
      <c r="BE171" s="201">
        <f>IF(N171="základní",J171,0)</f>
        <v>0</v>
      </c>
      <c r="BF171" s="201">
        <f>IF(N171="snížená",J171,0)</f>
        <v>0</v>
      </c>
      <c r="BG171" s="201">
        <f>IF(N171="zákl. přenesená",J171,0)</f>
        <v>0</v>
      </c>
      <c r="BH171" s="201">
        <f>IF(N171="sníž. přenesená",J171,0)</f>
        <v>0</v>
      </c>
      <c r="BI171" s="201">
        <f>IF(N171="nulová",J171,0)</f>
        <v>0</v>
      </c>
      <c r="BJ171" s="18" t="s">
        <v>85</v>
      </c>
      <c r="BK171" s="201">
        <f>ROUND(I171*H171,2)</f>
        <v>0</v>
      </c>
      <c r="BL171" s="18" t="s">
        <v>154</v>
      </c>
      <c r="BM171" s="200" t="s">
        <v>221</v>
      </c>
    </row>
    <row r="172" spans="1:65" s="2" customFormat="1" ht="126.75">
      <c r="A172" s="35"/>
      <c r="B172" s="36"/>
      <c r="C172" s="37"/>
      <c r="D172" s="202" t="s">
        <v>156</v>
      </c>
      <c r="E172" s="37"/>
      <c r="F172" s="203" t="s">
        <v>222</v>
      </c>
      <c r="G172" s="37"/>
      <c r="H172" s="37"/>
      <c r="I172" s="110"/>
      <c r="J172" s="37"/>
      <c r="K172" s="37"/>
      <c r="L172" s="40"/>
      <c r="M172" s="204"/>
      <c r="N172" s="205"/>
      <c r="O172" s="65"/>
      <c r="P172" s="65"/>
      <c r="Q172" s="65"/>
      <c r="R172" s="65"/>
      <c r="S172" s="65"/>
      <c r="T172" s="66"/>
      <c r="U172" s="35"/>
      <c r="V172" s="35"/>
      <c r="W172" s="35"/>
      <c r="X172" s="35"/>
      <c r="Y172" s="35"/>
      <c r="Z172" s="35"/>
      <c r="AA172" s="35"/>
      <c r="AB172" s="35"/>
      <c r="AC172" s="35"/>
      <c r="AD172" s="35"/>
      <c r="AE172" s="35"/>
      <c r="AT172" s="18" t="s">
        <v>156</v>
      </c>
      <c r="AU172" s="18" t="s">
        <v>87</v>
      </c>
    </row>
    <row r="173" spans="1:65" s="13" customFormat="1" ht="11.25">
      <c r="B173" s="206"/>
      <c r="C173" s="207"/>
      <c r="D173" s="202" t="s">
        <v>158</v>
      </c>
      <c r="E173" s="208" t="s">
        <v>19</v>
      </c>
      <c r="F173" s="209" t="s">
        <v>182</v>
      </c>
      <c r="G173" s="207"/>
      <c r="H173" s="208" t="s">
        <v>19</v>
      </c>
      <c r="I173" s="210"/>
      <c r="J173" s="207"/>
      <c r="K173" s="207"/>
      <c r="L173" s="211"/>
      <c r="M173" s="212"/>
      <c r="N173" s="213"/>
      <c r="O173" s="213"/>
      <c r="P173" s="213"/>
      <c r="Q173" s="213"/>
      <c r="R173" s="213"/>
      <c r="S173" s="213"/>
      <c r="T173" s="214"/>
      <c r="AT173" s="215" t="s">
        <v>158</v>
      </c>
      <c r="AU173" s="215" t="s">
        <v>87</v>
      </c>
      <c r="AV173" s="13" t="s">
        <v>85</v>
      </c>
      <c r="AW173" s="13" t="s">
        <v>34</v>
      </c>
      <c r="AX173" s="13" t="s">
        <v>77</v>
      </c>
      <c r="AY173" s="215" t="s">
        <v>148</v>
      </c>
    </row>
    <row r="174" spans="1:65" s="14" customFormat="1" ht="11.25">
      <c r="B174" s="216"/>
      <c r="C174" s="217"/>
      <c r="D174" s="202" t="s">
        <v>158</v>
      </c>
      <c r="E174" s="218" t="s">
        <v>19</v>
      </c>
      <c r="F174" s="219" t="s">
        <v>223</v>
      </c>
      <c r="G174" s="217"/>
      <c r="H174" s="220">
        <v>1.44</v>
      </c>
      <c r="I174" s="221"/>
      <c r="J174" s="217"/>
      <c r="K174" s="217"/>
      <c r="L174" s="222"/>
      <c r="M174" s="223"/>
      <c r="N174" s="224"/>
      <c r="O174" s="224"/>
      <c r="P174" s="224"/>
      <c r="Q174" s="224"/>
      <c r="R174" s="224"/>
      <c r="S174" s="224"/>
      <c r="T174" s="225"/>
      <c r="AT174" s="226" t="s">
        <v>158</v>
      </c>
      <c r="AU174" s="226" t="s">
        <v>87</v>
      </c>
      <c r="AV174" s="14" t="s">
        <v>87</v>
      </c>
      <c r="AW174" s="14" t="s">
        <v>34</v>
      </c>
      <c r="AX174" s="14" t="s">
        <v>77</v>
      </c>
      <c r="AY174" s="226" t="s">
        <v>148</v>
      </c>
    </row>
    <row r="175" spans="1:65" s="15" customFormat="1" ht="11.25">
      <c r="B175" s="227"/>
      <c r="C175" s="228"/>
      <c r="D175" s="202" t="s">
        <v>158</v>
      </c>
      <c r="E175" s="229" t="s">
        <v>19</v>
      </c>
      <c r="F175" s="230" t="s">
        <v>161</v>
      </c>
      <c r="G175" s="228"/>
      <c r="H175" s="231">
        <v>1.44</v>
      </c>
      <c r="I175" s="232"/>
      <c r="J175" s="228"/>
      <c r="K175" s="228"/>
      <c r="L175" s="233"/>
      <c r="M175" s="234"/>
      <c r="N175" s="235"/>
      <c r="O175" s="235"/>
      <c r="P175" s="235"/>
      <c r="Q175" s="235"/>
      <c r="R175" s="235"/>
      <c r="S175" s="235"/>
      <c r="T175" s="236"/>
      <c r="AT175" s="237" t="s">
        <v>158</v>
      </c>
      <c r="AU175" s="237" t="s">
        <v>87</v>
      </c>
      <c r="AV175" s="15" t="s">
        <v>154</v>
      </c>
      <c r="AW175" s="15" t="s">
        <v>34</v>
      </c>
      <c r="AX175" s="15" t="s">
        <v>85</v>
      </c>
      <c r="AY175" s="237" t="s">
        <v>148</v>
      </c>
    </row>
    <row r="176" spans="1:65" s="2" customFormat="1" ht="21.75" customHeight="1">
      <c r="A176" s="35"/>
      <c r="B176" s="36"/>
      <c r="C176" s="189" t="s">
        <v>224</v>
      </c>
      <c r="D176" s="189" t="s">
        <v>150</v>
      </c>
      <c r="E176" s="190" t="s">
        <v>225</v>
      </c>
      <c r="F176" s="191" t="s">
        <v>226</v>
      </c>
      <c r="G176" s="192" t="s">
        <v>94</v>
      </c>
      <c r="H176" s="193">
        <v>419.29</v>
      </c>
      <c r="I176" s="194"/>
      <c r="J176" s="195">
        <f>ROUND(I176*H176,2)</f>
        <v>0</v>
      </c>
      <c r="K176" s="191" t="s">
        <v>153</v>
      </c>
      <c r="L176" s="40"/>
      <c r="M176" s="196" t="s">
        <v>19</v>
      </c>
      <c r="N176" s="197" t="s">
        <v>48</v>
      </c>
      <c r="O176" s="65"/>
      <c r="P176" s="198">
        <f>O176*H176</f>
        <v>0</v>
      </c>
      <c r="Q176" s="198">
        <v>0</v>
      </c>
      <c r="R176" s="198">
        <f>Q176*H176</f>
        <v>0</v>
      </c>
      <c r="S176" s="198">
        <v>0</v>
      </c>
      <c r="T176" s="199">
        <f>S176*H176</f>
        <v>0</v>
      </c>
      <c r="U176" s="35"/>
      <c r="V176" s="35"/>
      <c r="W176" s="35"/>
      <c r="X176" s="35"/>
      <c r="Y176" s="35"/>
      <c r="Z176" s="35"/>
      <c r="AA176" s="35"/>
      <c r="AB176" s="35"/>
      <c r="AC176" s="35"/>
      <c r="AD176" s="35"/>
      <c r="AE176" s="35"/>
      <c r="AR176" s="200" t="s">
        <v>154</v>
      </c>
      <c r="AT176" s="200" t="s">
        <v>150</v>
      </c>
      <c r="AU176" s="200" t="s">
        <v>87</v>
      </c>
      <c r="AY176" s="18" t="s">
        <v>148</v>
      </c>
      <c r="BE176" s="201">
        <f>IF(N176="základní",J176,0)</f>
        <v>0</v>
      </c>
      <c r="BF176" s="201">
        <f>IF(N176="snížená",J176,0)</f>
        <v>0</v>
      </c>
      <c r="BG176" s="201">
        <f>IF(N176="zákl. přenesená",J176,0)</f>
        <v>0</v>
      </c>
      <c r="BH176" s="201">
        <f>IF(N176="sníž. přenesená",J176,0)</f>
        <v>0</v>
      </c>
      <c r="BI176" s="201">
        <f>IF(N176="nulová",J176,0)</f>
        <v>0</v>
      </c>
      <c r="BJ176" s="18" t="s">
        <v>85</v>
      </c>
      <c r="BK176" s="201">
        <f>ROUND(I176*H176,2)</f>
        <v>0</v>
      </c>
      <c r="BL176" s="18" t="s">
        <v>154</v>
      </c>
      <c r="BM176" s="200" t="s">
        <v>227</v>
      </c>
    </row>
    <row r="177" spans="1:65" s="2" customFormat="1" ht="48.75">
      <c r="A177" s="35"/>
      <c r="B177" s="36"/>
      <c r="C177" s="37"/>
      <c r="D177" s="202" t="s">
        <v>156</v>
      </c>
      <c r="E177" s="37"/>
      <c r="F177" s="203" t="s">
        <v>228</v>
      </c>
      <c r="G177" s="37"/>
      <c r="H177" s="37"/>
      <c r="I177" s="110"/>
      <c r="J177" s="37"/>
      <c r="K177" s="37"/>
      <c r="L177" s="40"/>
      <c r="M177" s="204"/>
      <c r="N177" s="205"/>
      <c r="O177" s="65"/>
      <c r="P177" s="65"/>
      <c r="Q177" s="65"/>
      <c r="R177" s="65"/>
      <c r="S177" s="65"/>
      <c r="T177" s="66"/>
      <c r="U177" s="35"/>
      <c r="V177" s="35"/>
      <c r="W177" s="35"/>
      <c r="X177" s="35"/>
      <c r="Y177" s="35"/>
      <c r="Z177" s="35"/>
      <c r="AA177" s="35"/>
      <c r="AB177" s="35"/>
      <c r="AC177" s="35"/>
      <c r="AD177" s="35"/>
      <c r="AE177" s="35"/>
      <c r="AT177" s="18" t="s">
        <v>156</v>
      </c>
      <c r="AU177" s="18" t="s">
        <v>87</v>
      </c>
    </row>
    <row r="178" spans="1:65" s="13" customFormat="1" ht="11.25">
      <c r="B178" s="206"/>
      <c r="C178" s="207"/>
      <c r="D178" s="202" t="s">
        <v>158</v>
      </c>
      <c r="E178" s="208" t="s">
        <v>19</v>
      </c>
      <c r="F178" s="209" t="s">
        <v>229</v>
      </c>
      <c r="G178" s="207"/>
      <c r="H178" s="208" t="s">
        <v>19</v>
      </c>
      <c r="I178" s="210"/>
      <c r="J178" s="207"/>
      <c r="K178" s="207"/>
      <c r="L178" s="211"/>
      <c r="M178" s="212"/>
      <c r="N178" s="213"/>
      <c r="O178" s="213"/>
      <c r="P178" s="213"/>
      <c r="Q178" s="213"/>
      <c r="R178" s="213"/>
      <c r="S178" s="213"/>
      <c r="T178" s="214"/>
      <c r="AT178" s="215" t="s">
        <v>158</v>
      </c>
      <c r="AU178" s="215" t="s">
        <v>87</v>
      </c>
      <c r="AV178" s="13" t="s">
        <v>85</v>
      </c>
      <c r="AW178" s="13" t="s">
        <v>34</v>
      </c>
      <c r="AX178" s="13" t="s">
        <v>77</v>
      </c>
      <c r="AY178" s="215" t="s">
        <v>148</v>
      </c>
    </row>
    <row r="179" spans="1:65" s="14" customFormat="1" ht="11.25">
      <c r="B179" s="216"/>
      <c r="C179" s="217"/>
      <c r="D179" s="202" t="s">
        <v>158</v>
      </c>
      <c r="E179" s="218" t="s">
        <v>19</v>
      </c>
      <c r="F179" s="219" t="s">
        <v>111</v>
      </c>
      <c r="G179" s="217"/>
      <c r="H179" s="220">
        <v>419.29</v>
      </c>
      <c r="I179" s="221"/>
      <c r="J179" s="217"/>
      <c r="K179" s="217"/>
      <c r="L179" s="222"/>
      <c r="M179" s="223"/>
      <c r="N179" s="224"/>
      <c r="O179" s="224"/>
      <c r="P179" s="224"/>
      <c r="Q179" s="224"/>
      <c r="R179" s="224"/>
      <c r="S179" s="224"/>
      <c r="T179" s="225"/>
      <c r="AT179" s="226" t="s">
        <v>158</v>
      </c>
      <c r="AU179" s="226" t="s">
        <v>87</v>
      </c>
      <c r="AV179" s="14" t="s">
        <v>87</v>
      </c>
      <c r="AW179" s="14" t="s">
        <v>34</v>
      </c>
      <c r="AX179" s="14" t="s">
        <v>77</v>
      </c>
      <c r="AY179" s="226" t="s">
        <v>148</v>
      </c>
    </row>
    <row r="180" spans="1:65" s="15" customFormat="1" ht="11.25">
      <c r="B180" s="227"/>
      <c r="C180" s="228"/>
      <c r="D180" s="202" t="s">
        <v>158</v>
      </c>
      <c r="E180" s="229" t="s">
        <v>19</v>
      </c>
      <c r="F180" s="230" t="s">
        <v>161</v>
      </c>
      <c r="G180" s="228"/>
      <c r="H180" s="231">
        <v>419.29</v>
      </c>
      <c r="I180" s="232"/>
      <c r="J180" s="228"/>
      <c r="K180" s="228"/>
      <c r="L180" s="233"/>
      <c r="M180" s="234"/>
      <c r="N180" s="235"/>
      <c r="O180" s="235"/>
      <c r="P180" s="235"/>
      <c r="Q180" s="235"/>
      <c r="R180" s="235"/>
      <c r="S180" s="235"/>
      <c r="T180" s="236"/>
      <c r="AT180" s="237" t="s">
        <v>158</v>
      </c>
      <c r="AU180" s="237" t="s">
        <v>87</v>
      </c>
      <c r="AV180" s="15" t="s">
        <v>154</v>
      </c>
      <c r="AW180" s="15" t="s">
        <v>34</v>
      </c>
      <c r="AX180" s="15" t="s">
        <v>85</v>
      </c>
      <c r="AY180" s="237" t="s">
        <v>148</v>
      </c>
    </row>
    <row r="181" spans="1:65" s="2" customFormat="1" ht="16.5" customHeight="1">
      <c r="A181" s="35"/>
      <c r="B181" s="36"/>
      <c r="C181" s="238" t="s">
        <v>230</v>
      </c>
      <c r="D181" s="238" t="s">
        <v>231</v>
      </c>
      <c r="E181" s="239" t="s">
        <v>232</v>
      </c>
      <c r="F181" s="240" t="s">
        <v>233</v>
      </c>
      <c r="G181" s="241" t="s">
        <v>169</v>
      </c>
      <c r="H181" s="242">
        <v>72.328000000000003</v>
      </c>
      <c r="I181" s="243"/>
      <c r="J181" s="244">
        <f>ROUND(I181*H181,2)</f>
        <v>0</v>
      </c>
      <c r="K181" s="240" t="s">
        <v>19</v>
      </c>
      <c r="L181" s="245"/>
      <c r="M181" s="246" t="s">
        <v>19</v>
      </c>
      <c r="N181" s="247" t="s">
        <v>48</v>
      </c>
      <c r="O181" s="65"/>
      <c r="P181" s="198">
        <f>O181*H181</f>
        <v>0</v>
      </c>
      <c r="Q181" s="198">
        <v>1.4</v>
      </c>
      <c r="R181" s="198">
        <f>Q181*H181</f>
        <v>101.25919999999999</v>
      </c>
      <c r="S181" s="198">
        <v>0</v>
      </c>
      <c r="T181" s="199">
        <f>S181*H181</f>
        <v>0</v>
      </c>
      <c r="U181" s="35"/>
      <c r="V181" s="35"/>
      <c r="W181" s="35"/>
      <c r="X181" s="35"/>
      <c r="Y181" s="35"/>
      <c r="Z181" s="35"/>
      <c r="AA181" s="35"/>
      <c r="AB181" s="35"/>
      <c r="AC181" s="35"/>
      <c r="AD181" s="35"/>
      <c r="AE181" s="35"/>
      <c r="AR181" s="200" t="s">
        <v>201</v>
      </c>
      <c r="AT181" s="200" t="s">
        <v>231</v>
      </c>
      <c r="AU181" s="200" t="s">
        <v>87</v>
      </c>
      <c r="AY181" s="18" t="s">
        <v>148</v>
      </c>
      <c r="BE181" s="201">
        <f>IF(N181="základní",J181,0)</f>
        <v>0</v>
      </c>
      <c r="BF181" s="201">
        <f>IF(N181="snížená",J181,0)</f>
        <v>0</v>
      </c>
      <c r="BG181" s="201">
        <f>IF(N181="zákl. přenesená",J181,0)</f>
        <v>0</v>
      </c>
      <c r="BH181" s="201">
        <f>IF(N181="sníž. přenesená",J181,0)</f>
        <v>0</v>
      </c>
      <c r="BI181" s="201">
        <f>IF(N181="nulová",J181,0)</f>
        <v>0</v>
      </c>
      <c r="BJ181" s="18" t="s">
        <v>85</v>
      </c>
      <c r="BK181" s="201">
        <f>ROUND(I181*H181,2)</f>
        <v>0</v>
      </c>
      <c r="BL181" s="18" t="s">
        <v>154</v>
      </c>
      <c r="BM181" s="200" t="s">
        <v>234</v>
      </c>
    </row>
    <row r="182" spans="1:65" s="13" customFormat="1" ht="11.25">
      <c r="B182" s="206"/>
      <c r="C182" s="207"/>
      <c r="D182" s="202" t="s">
        <v>158</v>
      </c>
      <c r="E182" s="208" t="s">
        <v>19</v>
      </c>
      <c r="F182" s="209" t="s">
        <v>229</v>
      </c>
      <c r="G182" s="207"/>
      <c r="H182" s="208" t="s">
        <v>19</v>
      </c>
      <c r="I182" s="210"/>
      <c r="J182" s="207"/>
      <c r="K182" s="207"/>
      <c r="L182" s="211"/>
      <c r="M182" s="212"/>
      <c r="N182" s="213"/>
      <c r="O182" s="213"/>
      <c r="P182" s="213"/>
      <c r="Q182" s="213"/>
      <c r="R182" s="213"/>
      <c r="S182" s="213"/>
      <c r="T182" s="214"/>
      <c r="AT182" s="215" t="s">
        <v>158</v>
      </c>
      <c r="AU182" s="215" t="s">
        <v>87</v>
      </c>
      <c r="AV182" s="13" t="s">
        <v>85</v>
      </c>
      <c r="AW182" s="13" t="s">
        <v>34</v>
      </c>
      <c r="AX182" s="13" t="s">
        <v>77</v>
      </c>
      <c r="AY182" s="215" t="s">
        <v>148</v>
      </c>
    </row>
    <row r="183" spans="1:65" s="14" customFormat="1" ht="11.25">
      <c r="B183" s="216"/>
      <c r="C183" s="217"/>
      <c r="D183" s="202" t="s">
        <v>158</v>
      </c>
      <c r="E183" s="218" t="s">
        <v>19</v>
      </c>
      <c r="F183" s="219" t="s">
        <v>235</v>
      </c>
      <c r="G183" s="217"/>
      <c r="H183" s="220">
        <v>62.893999999999998</v>
      </c>
      <c r="I183" s="221"/>
      <c r="J183" s="217"/>
      <c r="K183" s="217"/>
      <c r="L183" s="222"/>
      <c r="M183" s="223"/>
      <c r="N183" s="224"/>
      <c r="O183" s="224"/>
      <c r="P183" s="224"/>
      <c r="Q183" s="224"/>
      <c r="R183" s="224"/>
      <c r="S183" s="224"/>
      <c r="T183" s="225"/>
      <c r="AT183" s="226" t="s">
        <v>158</v>
      </c>
      <c r="AU183" s="226" t="s">
        <v>87</v>
      </c>
      <c r="AV183" s="14" t="s">
        <v>87</v>
      </c>
      <c r="AW183" s="14" t="s">
        <v>34</v>
      </c>
      <c r="AX183" s="14" t="s">
        <v>77</v>
      </c>
      <c r="AY183" s="226" t="s">
        <v>148</v>
      </c>
    </row>
    <row r="184" spans="1:65" s="15" customFormat="1" ht="11.25">
      <c r="B184" s="227"/>
      <c r="C184" s="228"/>
      <c r="D184" s="202" t="s">
        <v>158</v>
      </c>
      <c r="E184" s="229" t="s">
        <v>19</v>
      </c>
      <c r="F184" s="230" t="s">
        <v>161</v>
      </c>
      <c r="G184" s="228"/>
      <c r="H184" s="231">
        <v>62.893999999999998</v>
      </c>
      <c r="I184" s="232"/>
      <c r="J184" s="228"/>
      <c r="K184" s="228"/>
      <c r="L184" s="233"/>
      <c r="M184" s="234"/>
      <c r="N184" s="235"/>
      <c r="O184" s="235"/>
      <c r="P184" s="235"/>
      <c r="Q184" s="235"/>
      <c r="R184" s="235"/>
      <c r="S184" s="235"/>
      <c r="T184" s="236"/>
      <c r="AT184" s="237" t="s">
        <v>158</v>
      </c>
      <c r="AU184" s="237" t="s">
        <v>87</v>
      </c>
      <c r="AV184" s="15" t="s">
        <v>154</v>
      </c>
      <c r="AW184" s="15" t="s">
        <v>34</v>
      </c>
      <c r="AX184" s="15" t="s">
        <v>85</v>
      </c>
      <c r="AY184" s="237" t="s">
        <v>148</v>
      </c>
    </row>
    <row r="185" spans="1:65" s="14" customFormat="1" ht="11.25">
      <c r="B185" s="216"/>
      <c r="C185" s="217"/>
      <c r="D185" s="202" t="s">
        <v>158</v>
      </c>
      <c r="E185" s="217"/>
      <c r="F185" s="219" t="s">
        <v>236</v>
      </c>
      <c r="G185" s="217"/>
      <c r="H185" s="220">
        <v>72.328000000000003</v>
      </c>
      <c r="I185" s="221"/>
      <c r="J185" s="217"/>
      <c r="K185" s="217"/>
      <c r="L185" s="222"/>
      <c r="M185" s="223"/>
      <c r="N185" s="224"/>
      <c r="O185" s="224"/>
      <c r="P185" s="224"/>
      <c r="Q185" s="224"/>
      <c r="R185" s="224"/>
      <c r="S185" s="224"/>
      <c r="T185" s="225"/>
      <c r="AT185" s="226" t="s">
        <v>158</v>
      </c>
      <c r="AU185" s="226" t="s">
        <v>87</v>
      </c>
      <c r="AV185" s="14" t="s">
        <v>87</v>
      </c>
      <c r="AW185" s="14" t="s">
        <v>4</v>
      </c>
      <c r="AX185" s="14" t="s">
        <v>85</v>
      </c>
      <c r="AY185" s="226" t="s">
        <v>148</v>
      </c>
    </row>
    <row r="186" spans="1:65" s="2" customFormat="1" ht="21.75" customHeight="1">
      <c r="A186" s="35"/>
      <c r="B186" s="36"/>
      <c r="C186" s="189" t="s">
        <v>237</v>
      </c>
      <c r="D186" s="189" t="s">
        <v>150</v>
      </c>
      <c r="E186" s="190" t="s">
        <v>238</v>
      </c>
      <c r="F186" s="191" t="s">
        <v>239</v>
      </c>
      <c r="G186" s="192" t="s">
        <v>94</v>
      </c>
      <c r="H186" s="193">
        <v>419.29</v>
      </c>
      <c r="I186" s="194"/>
      <c r="J186" s="195">
        <f>ROUND(I186*H186,2)</f>
        <v>0</v>
      </c>
      <c r="K186" s="191" t="s">
        <v>153</v>
      </c>
      <c r="L186" s="40"/>
      <c r="M186" s="196" t="s">
        <v>19</v>
      </c>
      <c r="N186" s="197" t="s">
        <v>48</v>
      </c>
      <c r="O186" s="65"/>
      <c r="P186" s="198">
        <f>O186*H186</f>
        <v>0</v>
      </c>
      <c r="Q186" s="198">
        <v>0</v>
      </c>
      <c r="R186" s="198">
        <f>Q186*H186</f>
        <v>0</v>
      </c>
      <c r="S186" s="198">
        <v>0</v>
      </c>
      <c r="T186" s="199">
        <f>S186*H186</f>
        <v>0</v>
      </c>
      <c r="U186" s="35"/>
      <c r="V186" s="35"/>
      <c r="W186" s="35"/>
      <c r="X186" s="35"/>
      <c r="Y186" s="35"/>
      <c r="Z186" s="35"/>
      <c r="AA186" s="35"/>
      <c r="AB186" s="35"/>
      <c r="AC186" s="35"/>
      <c r="AD186" s="35"/>
      <c r="AE186" s="35"/>
      <c r="AR186" s="200" t="s">
        <v>154</v>
      </c>
      <c r="AT186" s="200" t="s">
        <v>150</v>
      </c>
      <c r="AU186" s="200" t="s">
        <v>87</v>
      </c>
      <c r="AY186" s="18" t="s">
        <v>148</v>
      </c>
      <c r="BE186" s="201">
        <f>IF(N186="základní",J186,0)</f>
        <v>0</v>
      </c>
      <c r="BF186" s="201">
        <f>IF(N186="snížená",J186,0)</f>
        <v>0</v>
      </c>
      <c r="BG186" s="201">
        <f>IF(N186="zákl. přenesená",J186,0)</f>
        <v>0</v>
      </c>
      <c r="BH186" s="201">
        <f>IF(N186="sníž. přenesená",J186,0)</f>
        <v>0</v>
      </c>
      <c r="BI186" s="201">
        <f>IF(N186="nulová",J186,0)</f>
        <v>0</v>
      </c>
      <c r="BJ186" s="18" t="s">
        <v>85</v>
      </c>
      <c r="BK186" s="201">
        <f>ROUND(I186*H186,2)</f>
        <v>0</v>
      </c>
      <c r="BL186" s="18" t="s">
        <v>154</v>
      </c>
      <c r="BM186" s="200" t="s">
        <v>240</v>
      </c>
    </row>
    <row r="187" spans="1:65" s="2" customFormat="1" ht="107.25">
      <c r="A187" s="35"/>
      <c r="B187" s="36"/>
      <c r="C187" s="37"/>
      <c r="D187" s="202" t="s">
        <v>156</v>
      </c>
      <c r="E187" s="37"/>
      <c r="F187" s="203" t="s">
        <v>241</v>
      </c>
      <c r="G187" s="37"/>
      <c r="H187" s="37"/>
      <c r="I187" s="110"/>
      <c r="J187" s="37"/>
      <c r="K187" s="37"/>
      <c r="L187" s="40"/>
      <c r="M187" s="204"/>
      <c r="N187" s="205"/>
      <c r="O187" s="65"/>
      <c r="P187" s="65"/>
      <c r="Q187" s="65"/>
      <c r="R187" s="65"/>
      <c r="S187" s="65"/>
      <c r="T187" s="66"/>
      <c r="U187" s="35"/>
      <c r="V187" s="35"/>
      <c r="W187" s="35"/>
      <c r="X187" s="35"/>
      <c r="Y187" s="35"/>
      <c r="Z187" s="35"/>
      <c r="AA187" s="35"/>
      <c r="AB187" s="35"/>
      <c r="AC187" s="35"/>
      <c r="AD187" s="35"/>
      <c r="AE187" s="35"/>
      <c r="AT187" s="18" t="s">
        <v>156</v>
      </c>
      <c r="AU187" s="18" t="s">
        <v>87</v>
      </c>
    </row>
    <row r="188" spans="1:65" s="13" customFormat="1" ht="11.25">
      <c r="B188" s="206"/>
      <c r="C188" s="207"/>
      <c r="D188" s="202" t="s">
        <v>158</v>
      </c>
      <c r="E188" s="208" t="s">
        <v>19</v>
      </c>
      <c r="F188" s="209" t="s">
        <v>229</v>
      </c>
      <c r="G188" s="207"/>
      <c r="H188" s="208" t="s">
        <v>19</v>
      </c>
      <c r="I188" s="210"/>
      <c r="J188" s="207"/>
      <c r="K188" s="207"/>
      <c r="L188" s="211"/>
      <c r="M188" s="212"/>
      <c r="N188" s="213"/>
      <c r="O188" s="213"/>
      <c r="P188" s="213"/>
      <c r="Q188" s="213"/>
      <c r="R188" s="213"/>
      <c r="S188" s="213"/>
      <c r="T188" s="214"/>
      <c r="AT188" s="215" t="s">
        <v>158</v>
      </c>
      <c r="AU188" s="215" t="s">
        <v>87</v>
      </c>
      <c r="AV188" s="13" t="s">
        <v>85</v>
      </c>
      <c r="AW188" s="13" t="s">
        <v>34</v>
      </c>
      <c r="AX188" s="13" t="s">
        <v>77</v>
      </c>
      <c r="AY188" s="215" t="s">
        <v>148</v>
      </c>
    </row>
    <row r="189" spans="1:65" s="14" customFormat="1" ht="11.25">
      <c r="B189" s="216"/>
      <c r="C189" s="217"/>
      <c r="D189" s="202" t="s">
        <v>158</v>
      </c>
      <c r="E189" s="218" t="s">
        <v>19</v>
      </c>
      <c r="F189" s="219" t="s">
        <v>111</v>
      </c>
      <c r="G189" s="217"/>
      <c r="H189" s="220">
        <v>419.29</v>
      </c>
      <c r="I189" s="221"/>
      <c r="J189" s="217"/>
      <c r="K189" s="217"/>
      <c r="L189" s="222"/>
      <c r="M189" s="223"/>
      <c r="N189" s="224"/>
      <c r="O189" s="224"/>
      <c r="P189" s="224"/>
      <c r="Q189" s="224"/>
      <c r="R189" s="224"/>
      <c r="S189" s="224"/>
      <c r="T189" s="225"/>
      <c r="AT189" s="226" t="s">
        <v>158</v>
      </c>
      <c r="AU189" s="226" t="s">
        <v>87</v>
      </c>
      <c r="AV189" s="14" t="s">
        <v>87</v>
      </c>
      <c r="AW189" s="14" t="s">
        <v>34</v>
      </c>
      <c r="AX189" s="14" t="s">
        <v>77</v>
      </c>
      <c r="AY189" s="226" t="s">
        <v>148</v>
      </c>
    </row>
    <row r="190" spans="1:65" s="15" customFormat="1" ht="11.25">
      <c r="B190" s="227"/>
      <c r="C190" s="228"/>
      <c r="D190" s="202" t="s">
        <v>158</v>
      </c>
      <c r="E190" s="229" t="s">
        <v>19</v>
      </c>
      <c r="F190" s="230" t="s">
        <v>161</v>
      </c>
      <c r="G190" s="228"/>
      <c r="H190" s="231">
        <v>419.29</v>
      </c>
      <c r="I190" s="232"/>
      <c r="J190" s="228"/>
      <c r="K190" s="228"/>
      <c r="L190" s="233"/>
      <c r="M190" s="234"/>
      <c r="N190" s="235"/>
      <c r="O190" s="235"/>
      <c r="P190" s="235"/>
      <c r="Q190" s="235"/>
      <c r="R190" s="235"/>
      <c r="S190" s="235"/>
      <c r="T190" s="236"/>
      <c r="AT190" s="237" t="s">
        <v>158</v>
      </c>
      <c r="AU190" s="237" t="s">
        <v>87</v>
      </c>
      <c r="AV190" s="15" t="s">
        <v>154</v>
      </c>
      <c r="AW190" s="15" t="s">
        <v>34</v>
      </c>
      <c r="AX190" s="15" t="s">
        <v>85</v>
      </c>
      <c r="AY190" s="237" t="s">
        <v>148</v>
      </c>
    </row>
    <row r="191" spans="1:65" s="2" customFormat="1" ht="16.5" customHeight="1">
      <c r="A191" s="35"/>
      <c r="B191" s="36"/>
      <c r="C191" s="238" t="s">
        <v>8</v>
      </c>
      <c r="D191" s="238" t="s">
        <v>231</v>
      </c>
      <c r="E191" s="239" t="s">
        <v>242</v>
      </c>
      <c r="F191" s="240" t="s">
        <v>243</v>
      </c>
      <c r="G191" s="241" t="s">
        <v>244</v>
      </c>
      <c r="H191" s="242">
        <v>10.481999999999999</v>
      </c>
      <c r="I191" s="243"/>
      <c r="J191" s="244">
        <f>ROUND(I191*H191,2)</f>
        <v>0</v>
      </c>
      <c r="K191" s="240" t="s">
        <v>153</v>
      </c>
      <c r="L191" s="245"/>
      <c r="M191" s="246" t="s">
        <v>19</v>
      </c>
      <c r="N191" s="247" t="s">
        <v>48</v>
      </c>
      <c r="O191" s="65"/>
      <c r="P191" s="198">
        <f>O191*H191</f>
        <v>0</v>
      </c>
      <c r="Q191" s="198">
        <v>1E-3</v>
      </c>
      <c r="R191" s="198">
        <f>Q191*H191</f>
        <v>1.0482E-2</v>
      </c>
      <c r="S191" s="198">
        <v>0</v>
      </c>
      <c r="T191" s="199">
        <f>S191*H191</f>
        <v>0</v>
      </c>
      <c r="U191" s="35"/>
      <c r="V191" s="35"/>
      <c r="W191" s="35"/>
      <c r="X191" s="35"/>
      <c r="Y191" s="35"/>
      <c r="Z191" s="35"/>
      <c r="AA191" s="35"/>
      <c r="AB191" s="35"/>
      <c r="AC191" s="35"/>
      <c r="AD191" s="35"/>
      <c r="AE191" s="35"/>
      <c r="AR191" s="200" t="s">
        <v>201</v>
      </c>
      <c r="AT191" s="200" t="s">
        <v>231</v>
      </c>
      <c r="AU191" s="200" t="s">
        <v>87</v>
      </c>
      <c r="AY191" s="18" t="s">
        <v>148</v>
      </c>
      <c r="BE191" s="201">
        <f>IF(N191="základní",J191,0)</f>
        <v>0</v>
      </c>
      <c r="BF191" s="201">
        <f>IF(N191="snížená",J191,0)</f>
        <v>0</v>
      </c>
      <c r="BG191" s="201">
        <f>IF(N191="zákl. přenesená",J191,0)</f>
        <v>0</v>
      </c>
      <c r="BH191" s="201">
        <f>IF(N191="sníž. přenesená",J191,0)</f>
        <v>0</v>
      </c>
      <c r="BI191" s="201">
        <f>IF(N191="nulová",J191,0)</f>
        <v>0</v>
      </c>
      <c r="BJ191" s="18" t="s">
        <v>85</v>
      </c>
      <c r="BK191" s="201">
        <f>ROUND(I191*H191,2)</f>
        <v>0</v>
      </c>
      <c r="BL191" s="18" t="s">
        <v>154</v>
      </c>
      <c r="BM191" s="200" t="s">
        <v>245</v>
      </c>
    </row>
    <row r="192" spans="1:65" s="13" customFormat="1" ht="11.25">
      <c r="B192" s="206"/>
      <c r="C192" s="207"/>
      <c r="D192" s="202" t="s">
        <v>158</v>
      </c>
      <c r="E192" s="208" t="s">
        <v>19</v>
      </c>
      <c r="F192" s="209" t="s">
        <v>229</v>
      </c>
      <c r="G192" s="207"/>
      <c r="H192" s="208" t="s">
        <v>19</v>
      </c>
      <c r="I192" s="210"/>
      <c r="J192" s="207"/>
      <c r="K192" s="207"/>
      <c r="L192" s="211"/>
      <c r="M192" s="212"/>
      <c r="N192" s="213"/>
      <c r="O192" s="213"/>
      <c r="P192" s="213"/>
      <c r="Q192" s="213"/>
      <c r="R192" s="213"/>
      <c r="S192" s="213"/>
      <c r="T192" s="214"/>
      <c r="AT192" s="215" t="s">
        <v>158</v>
      </c>
      <c r="AU192" s="215" t="s">
        <v>87</v>
      </c>
      <c r="AV192" s="13" t="s">
        <v>85</v>
      </c>
      <c r="AW192" s="13" t="s">
        <v>34</v>
      </c>
      <c r="AX192" s="13" t="s">
        <v>77</v>
      </c>
      <c r="AY192" s="215" t="s">
        <v>148</v>
      </c>
    </row>
    <row r="193" spans="1:65" s="14" customFormat="1" ht="11.25">
      <c r="B193" s="216"/>
      <c r="C193" s="217"/>
      <c r="D193" s="202" t="s">
        <v>158</v>
      </c>
      <c r="E193" s="218" t="s">
        <v>19</v>
      </c>
      <c r="F193" s="219" t="s">
        <v>111</v>
      </c>
      <c r="G193" s="217"/>
      <c r="H193" s="220">
        <v>419.29</v>
      </c>
      <c r="I193" s="221"/>
      <c r="J193" s="217"/>
      <c r="K193" s="217"/>
      <c r="L193" s="222"/>
      <c r="M193" s="223"/>
      <c r="N193" s="224"/>
      <c r="O193" s="224"/>
      <c r="P193" s="224"/>
      <c r="Q193" s="224"/>
      <c r="R193" s="224"/>
      <c r="S193" s="224"/>
      <c r="T193" s="225"/>
      <c r="AT193" s="226" t="s">
        <v>158</v>
      </c>
      <c r="AU193" s="226" t="s">
        <v>87</v>
      </c>
      <c r="AV193" s="14" t="s">
        <v>87</v>
      </c>
      <c r="AW193" s="14" t="s">
        <v>34</v>
      </c>
      <c r="AX193" s="14" t="s">
        <v>77</v>
      </c>
      <c r="AY193" s="226" t="s">
        <v>148</v>
      </c>
    </row>
    <row r="194" spans="1:65" s="15" customFormat="1" ht="11.25">
      <c r="B194" s="227"/>
      <c r="C194" s="228"/>
      <c r="D194" s="202" t="s">
        <v>158</v>
      </c>
      <c r="E194" s="229" t="s">
        <v>19</v>
      </c>
      <c r="F194" s="230" t="s">
        <v>161</v>
      </c>
      <c r="G194" s="228"/>
      <c r="H194" s="231">
        <v>419.29</v>
      </c>
      <c r="I194" s="232"/>
      <c r="J194" s="228"/>
      <c r="K194" s="228"/>
      <c r="L194" s="233"/>
      <c r="M194" s="234"/>
      <c r="N194" s="235"/>
      <c r="O194" s="235"/>
      <c r="P194" s="235"/>
      <c r="Q194" s="235"/>
      <c r="R194" s="235"/>
      <c r="S194" s="235"/>
      <c r="T194" s="236"/>
      <c r="AT194" s="237" t="s">
        <v>158</v>
      </c>
      <c r="AU194" s="237" t="s">
        <v>87</v>
      </c>
      <c r="AV194" s="15" t="s">
        <v>154</v>
      </c>
      <c r="AW194" s="15" t="s">
        <v>34</v>
      </c>
      <c r="AX194" s="15" t="s">
        <v>85</v>
      </c>
      <c r="AY194" s="237" t="s">
        <v>148</v>
      </c>
    </row>
    <row r="195" spans="1:65" s="14" customFormat="1" ht="11.25">
      <c r="B195" s="216"/>
      <c r="C195" s="217"/>
      <c r="D195" s="202" t="s">
        <v>158</v>
      </c>
      <c r="E195" s="217"/>
      <c r="F195" s="219" t="s">
        <v>246</v>
      </c>
      <c r="G195" s="217"/>
      <c r="H195" s="220">
        <v>10.481999999999999</v>
      </c>
      <c r="I195" s="221"/>
      <c r="J195" s="217"/>
      <c r="K195" s="217"/>
      <c r="L195" s="222"/>
      <c r="M195" s="223"/>
      <c r="N195" s="224"/>
      <c r="O195" s="224"/>
      <c r="P195" s="224"/>
      <c r="Q195" s="224"/>
      <c r="R195" s="224"/>
      <c r="S195" s="224"/>
      <c r="T195" s="225"/>
      <c r="AT195" s="226" t="s">
        <v>158</v>
      </c>
      <c r="AU195" s="226" t="s">
        <v>87</v>
      </c>
      <c r="AV195" s="14" t="s">
        <v>87</v>
      </c>
      <c r="AW195" s="14" t="s">
        <v>4</v>
      </c>
      <c r="AX195" s="14" t="s">
        <v>85</v>
      </c>
      <c r="AY195" s="226" t="s">
        <v>148</v>
      </c>
    </row>
    <row r="196" spans="1:65" s="2" customFormat="1" ht="16.5" customHeight="1">
      <c r="A196" s="35"/>
      <c r="B196" s="36"/>
      <c r="C196" s="189" t="s">
        <v>247</v>
      </c>
      <c r="D196" s="189" t="s">
        <v>150</v>
      </c>
      <c r="E196" s="190" t="s">
        <v>248</v>
      </c>
      <c r="F196" s="191" t="s">
        <v>249</v>
      </c>
      <c r="G196" s="192" t="s">
        <v>94</v>
      </c>
      <c r="H196" s="193">
        <v>1740.846</v>
      </c>
      <c r="I196" s="194"/>
      <c r="J196" s="195">
        <f>ROUND(I196*H196,2)</f>
        <v>0</v>
      </c>
      <c r="K196" s="191" t="s">
        <v>153</v>
      </c>
      <c r="L196" s="40"/>
      <c r="M196" s="196" t="s">
        <v>19</v>
      </c>
      <c r="N196" s="197" t="s">
        <v>48</v>
      </c>
      <c r="O196" s="65"/>
      <c r="P196" s="198">
        <f>O196*H196</f>
        <v>0</v>
      </c>
      <c r="Q196" s="198">
        <v>0</v>
      </c>
      <c r="R196" s="198">
        <f>Q196*H196</f>
        <v>0</v>
      </c>
      <c r="S196" s="198">
        <v>0</v>
      </c>
      <c r="T196" s="199">
        <f>S196*H196</f>
        <v>0</v>
      </c>
      <c r="U196" s="35"/>
      <c r="V196" s="35"/>
      <c r="W196" s="35"/>
      <c r="X196" s="35"/>
      <c r="Y196" s="35"/>
      <c r="Z196" s="35"/>
      <c r="AA196" s="35"/>
      <c r="AB196" s="35"/>
      <c r="AC196" s="35"/>
      <c r="AD196" s="35"/>
      <c r="AE196" s="35"/>
      <c r="AR196" s="200" t="s">
        <v>154</v>
      </c>
      <c r="AT196" s="200" t="s">
        <v>150</v>
      </c>
      <c r="AU196" s="200" t="s">
        <v>87</v>
      </c>
      <c r="AY196" s="18" t="s">
        <v>148</v>
      </c>
      <c r="BE196" s="201">
        <f>IF(N196="základní",J196,0)</f>
        <v>0</v>
      </c>
      <c r="BF196" s="201">
        <f>IF(N196="snížená",J196,0)</f>
        <v>0</v>
      </c>
      <c r="BG196" s="201">
        <f>IF(N196="zákl. přenesená",J196,0)</f>
        <v>0</v>
      </c>
      <c r="BH196" s="201">
        <f>IF(N196="sníž. přenesená",J196,0)</f>
        <v>0</v>
      </c>
      <c r="BI196" s="201">
        <f>IF(N196="nulová",J196,0)</f>
        <v>0</v>
      </c>
      <c r="BJ196" s="18" t="s">
        <v>85</v>
      </c>
      <c r="BK196" s="201">
        <f>ROUND(I196*H196,2)</f>
        <v>0</v>
      </c>
      <c r="BL196" s="18" t="s">
        <v>154</v>
      </c>
      <c r="BM196" s="200" t="s">
        <v>250</v>
      </c>
    </row>
    <row r="197" spans="1:65" s="2" customFormat="1" ht="87.75">
      <c r="A197" s="35"/>
      <c r="B197" s="36"/>
      <c r="C197" s="37"/>
      <c r="D197" s="202" t="s">
        <v>156</v>
      </c>
      <c r="E197" s="37"/>
      <c r="F197" s="203" t="s">
        <v>251</v>
      </c>
      <c r="G197" s="37"/>
      <c r="H197" s="37"/>
      <c r="I197" s="110"/>
      <c r="J197" s="37"/>
      <c r="K197" s="37"/>
      <c r="L197" s="40"/>
      <c r="M197" s="204"/>
      <c r="N197" s="205"/>
      <c r="O197" s="65"/>
      <c r="P197" s="65"/>
      <c r="Q197" s="65"/>
      <c r="R197" s="65"/>
      <c r="S197" s="65"/>
      <c r="T197" s="66"/>
      <c r="U197" s="35"/>
      <c r="V197" s="35"/>
      <c r="W197" s="35"/>
      <c r="X197" s="35"/>
      <c r="Y197" s="35"/>
      <c r="Z197" s="35"/>
      <c r="AA197" s="35"/>
      <c r="AB197" s="35"/>
      <c r="AC197" s="35"/>
      <c r="AD197" s="35"/>
      <c r="AE197" s="35"/>
      <c r="AT197" s="18" t="s">
        <v>156</v>
      </c>
      <c r="AU197" s="18" t="s">
        <v>87</v>
      </c>
    </row>
    <row r="198" spans="1:65" s="13" customFormat="1" ht="11.25">
      <c r="B198" s="206"/>
      <c r="C198" s="207"/>
      <c r="D198" s="202" t="s">
        <v>158</v>
      </c>
      <c r="E198" s="208" t="s">
        <v>19</v>
      </c>
      <c r="F198" s="209" t="s">
        <v>172</v>
      </c>
      <c r="G198" s="207"/>
      <c r="H198" s="208" t="s">
        <v>19</v>
      </c>
      <c r="I198" s="210"/>
      <c r="J198" s="207"/>
      <c r="K198" s="207"/>
      <c r="L198" s="211"/>
      <c r="M198" s="212"/>
      <c r="N198" s="213"/>
      <c r="O198" s="213"/>
      <c r="P198" s="213"/>
      <c r="Q198" s="213"/>
      <c r="R198" s="213"/>
      <c r="S198" s="213"/>
      <c r="T198" s="214"/>
      <c r="AT198" s="215" t="s">
        <v>158</v>
      </c>
      <c r="AU198" s="215" t="s">
        <v>87</v>
      </c>
      <c r="AV198" s="13" t="s">
        <v>85</v>
      </c>
      <c r="AW198" s="13" t="s">
        <v>34</v>
      </c>
      <c r="AX198" s="13" t="s">
        <v>77</v>
      </c>
      <c r="AY198" s="215" t="s">
        <v>148</v>
      </c>
    </row>
    <row r="199" spans="1:65" s="14" customFormat="1" ht="11.25">
      <c r="B199" s="216"/>
      <c r="C199" s="217"/>
      <c r="D199" s="202" t="s">
        <v>158</v>
      </c>
      <c r="E199" s="218" t="s">
        <v>19</v>
      </c>
      <c r="F199" s="219" t="s">
        <v>92</v>
      </c>
      <c r="G199" s="217"/>
      <c r="H199" s="220">
        <v>1450.711</v>
      </c>
      <c r="I199" s="221"/>
      <c r="J199" s="217"/>
      <c r="K199" s="217"/>
      <c r="L199" s="222"/>
      <c r="M199" s="223"/>
      <c r="N199" s="224"/>
      <c r="O199" s="224"/>
      <c r="P199" s="224"/>
      <c r="Q199" s="224"/>
      <c r="R199" s="224"/>
      <c r="S199" s="224"/>
      <c r="T199" s="225"/>
      <c r="AT199" s="226" t="s">
        <v>158</v>
      </c>
      <c r="AU199" s="226" t="s">
        <v>87</v>
      </c>
      <c r="AV199" s="14" t="s">
        <v>87</v>
      </c>
      <c r="AW199" s="14" t="s">
        <v>34</v>
      </c>
      <c r="AX199" s="14" t="s">
        <v>77</v>
      </c>
      <c r="AY199" s="226" t="s">
        <v>148</v>
      </c>
    </row>
    <row r="200" spans="1:65" s="13" customFormat="1" ht="11.25">
      <c r="B200" s="206"/>
      <c r="C200" s="207"/>
      <c r="D200" s="202" t="s">
        <v>158</v>
      </c>
      <c r="E200" s="208" t="s">
        <v>19</v>
      </c>
      <c r="F200" s="209" t="s">
        <v>174</v>
      </c>
      <c r="G200" s="207"/>
      <c r="H200" s="208" t="s">
        <v>19</v>
      </c>
      <c r="I200" s="210"/>
      <c r="J200" s="207"/>
      <c r="K200" s="207"/>
      <c r="L200" s="211"/>
      <c r="M200" s="212"/>
      <c r="N200" s="213"/>
      <c r="O200" s="213"/>
      <c r="P200" s="213"/>
      <c r="Q200" s="213"/>
      <c r="R200" s="213"/>
      <c r="S200" s="213"/>
      <c r="T200" s="214"/>
      <c r="AT200" s="215" t="s">
        <v>158</v>
      </c>
      <c r="AU200" s="215" t="s">
        <v>87</v>
      </c>
      <c r="AV200" s="13" t="s">
        <v>85</v>
      </c>
      <c r="AW200" s="13" t="s">
        <v>34</v>
      </c>
      <c r="AX200" s="13" t="s">
        <v>77</v>
      </c>
      <c r="AY200" s="215" t="s">
        <v>148</v>
      </c>
    </row>
    <row r="201" spans="1:65" s="14" customFormat="1" ht="11.25">
      <c r="B201" s="216"/>
      <c r="C201" s="217"/>
      <c r="D201" s="202" t="s">
        <v>158</v>
      </c>
      <c r="E201" s="218" t="s">
        <v>19</v>
      </c>
      <c r="F201" s="219" t="s">
        <v>97</v>
      </c>
      <c r="G201" s="217"/>
      <c r="H201" s="220">
        <v>195.202</v>
      </c>
      <c r="I201" s="221"/>
      <c r="J201" s="217"/>
      <c r="K201" s="217"/>
      <c r="L201" s="222"/>
      <c r="M201" s="223"/>
      <c r="N201" s="224"/>
      <c r="O201" s="224"/>
      <c r="P201" s="224"/>
      <c r="Q201" s="224"/>
      <c r="R201" s="224"/>
      <c r="S201" s="224"/>
      <c r="T201" s="225"/>
      <c r="AT201" s="226" t="s">
        <v>158</v>
      </c>
      <c r="AU201" s="226" t="s">
        <v>87</v>
      </c>
      <c r="AV201" s="14" t="s">
        <v>87</v>
      </c>
      <c r="AW201" s="14" t="s">
        <v>34</v>
      </c>
      <c r="AX201" s="14" t="s">
        <v>77</v>
      </c>
      <c r="AY201" s="226" t="s">
        <v>148</v>
      </c>
    </row>
    <row r="202" spans="1:65" s="13" customFormat="1" ht="11.25">
      <c r="B202" s="206"/>
      <c r="C202" s="207"/>
      <c r="D202" s="202" t="s">
        <v>158</v>
      </c>
      <c r="E202" s="208" t="s">
        <v>19</v>
      </c>
      <c r="F202" s="209" t="s">
        <v>176</v>
      </c>
      <c r="G202" s="207"/>
      <c r="H202" s="208" t="s">
        <v>19</v>
      </c>
      <c r="I202" s="210"/>
      <c r="J202" s="207"/>
      <c r="K202" s="207"/>
      <c r="L202" s="211"/>
      <c r="M202" s="212"/>
      <c r="N202" s="213"/>
      <c r="O202" s="213"/>
      <c r="P202" s="213"/>
      <c r="Q202" s="213"/>
      <c r="R202" s="213"/>
      <c r="S202" s="213"/>
      <c r="T202" s="214"/>
      <c r="AT202" s="215" t="s">
        <v>158</v>
      </c>
      <c r="AU202" s="215" t="s">
        <v>87</v>
      </c>
      <c r="AV202" s="13" t="s">
        <v>85</v>
      </c>
      <c r="AW202" s="13" t="s">
        <v>34</v>
      </c>
      <c r="AX202" s="13" t="s">
        <v>77</v>
      </c>
      <c r="AY202" s="215" t="s">
        <v>148</v>
      </c>
    </row>
    <row r="203" spans="1:65" s="14" customFormat="1" ht="11.25">
      <c r="B203" s="216"/>
      <c r="C203" s="217"/>
      <c r="D203" s="202" t="s">
        <v>158</v>
      </c>
      <c r="E203" s="218" t="s">
        <v>19</v>
      </c>
      <c r="F203" s="219" t="s">
        <v>101</v>
      </c>
      <c r="G203" s="217"/>
      <c r="H203" s="220">
        <v>94.933000000000007</v>
      </c>
      <c r="I203" s="221"/>
      <c r="J203" s="217"/>
      <c r="K203" s="217"/>
      <c r="L203" s="222"/>
      <c r="M203" s="223"/>
      <c r="N203" s="224"/>
      <c r="O203" s="224"/>
      <c r="P203" s="224"/>
      <c r="Q203" s="224"/>
      <c r="R203" s="224"/>
      <c r="S203" s="224"/>
      <c r="T203" s="225"/>
      <c r="AT203" s="226" t="s">
        <v>158</v>
      </c>
      <c r="AU203" s="226" t="s">
        <v>87</v>
      </c>
      <c r="AV203" s="14" t="s">
        <v>87</v>
      </c>
      <c r="AW203" s="14" t="s">
        <v>34</v>
      </c>
      <c r="AX203" s="14" t="s">
        <v>77</v>
      </c>
      <c r="AY203" s="226" t="s">
        <v>148</v>
      </c>
    </row>
    <row r="204" spans="1:65" s="15" customFormat="1" ht="11.25">
      <c r="B204" s="227"/>
      <c r="C204" s="228"/>
      <c r="D204" s="202" t="s">
        <v>158</v>
      </c>
      <c r="E204" s="229" t="s">
        <v>19</v>
      </c>
      <c r="F204" s="230" t="s">
        <v>161</v>
      </c>
      <c r="G204" s="228"/>
      <c r="H204" s="231">
        <v>1740.846</v>
      </c>
      <c r="I204" s="232"/>
      <c r="J204" s="228"/>
      <c r="K204" s="228"/>
      <c r="L204" s="233"/>
      <c r="M204" s="234"/>
      <c r="N204" s="235"/>
      <c r="O204" s="235"/>
      <c r="P204" s="235"/>
      <c r="Q204" s="235"/>
      <c r="R204" s="235"/>
      <c r="S204" s="235"/>
      <c r="T204" s="236"/>
      <c r="AT204" s="237" t="s">
        <v>158</v>
      </c>
      <c r="AU204" s="237" t="s">
        <v>87</v>
      </c>
      <c r="AV204" s="15" t="s">
        <v>154</v>
      </c>
      <c r="AW204" s="15" t="s">
        <v>34</v>
      </c>
      <c r="AX204" s="15" t="s">
        <v>85</v>
      </c>
      <c r="AY204" s="237" t="s">
        <v>148</v>
      </c>
    </row>
    <row r="205" spans="1:65" s="12" customFormat="1" ht="22.9" customHeight="1">
      <c r="B205" s="173"/>
      <c r="C205" s="174"/>
      <c r="D205" s="175" t="s">
        <v>76</v>
      </c>
      <c r="E205" s="187" t="s">
        <v>154</v>
      </c>
      <c r="F205" s="187" t="s">
        <v>252</v>
      </c>
      <c r="G205" s="174"/>
      <c r="H205" s="174"/>
      <c r="I205" s="177"/>
      <c r="J205" s="188">
        <f>BK205</f>
        <v>0</v>
      </c>
      <c r="K205" s="174"/>
      <c r="L205" s="179"/>
      <c r="M205" s="180"/>
      <c r="N205" s="181"/>
      <c r="O205" s="181"/>
      <c r="P205" s="182">
        <f>SUM(P206:P219)</f>
        <v>0</v>
      </c>
      <c r="Q205" s="181"/>
      <c r="R205" s="182">
        <f>SUM(R206:R219)</f>
        <v>1.61E-2</v>
      </c>
      <c r="S205" s="181"/>
      <c r="T205" s="183">
        <f>SUM(T206:T219)</f>
        <v>0</v>
      </c>
      <c r="AR205" s="184" t="s">
        <v>85</v>
      </c>
      <c r="AT205" s="185" t="s">
        <v>76</v>
      </c>
      <c r="AU205" s="185" t="s">
        <v>85</v>
      </c>
      <c r="AY205" s="184" t="s">
        <v>148</v>
      </c>
      <c r="BK205" s="186">
        <f>SUM(BK206:BK219)</f>
        <v>0</v>
      </c>
    </row>
    <row r="206" spans="1:65" s="2" customFormat="1" ht="16.5" customHeight="1">
      <c r="A206" s="35"/>
      <c r="B206" s="36"/>
      <c r="C206" s="189" t="s">
        <v>253</v>
      </c>
      <c r="D206" s="189" t="s">
        <v>150</v>
      </c>
      <c r="E206" s="190" t="s">
        <v>254</v>
      </c>
      <c r="F206" s="191" t="s">
        <v>255</v>
      </c>
      <c r="G206" s="192" t="s">
        <v>169</v>
      </c>
      <c r="H206" s="193">
        <v>0.96</v>
      </c>
      <c r="I206" s="194"/>
      <c r="J206" s="195">
        <f>ROUND(I206*H206,2)</f>
        <v>0</v>
      </c>
      <c r="K206" s="191" t="s">
        <v>153</v>
      </c>
      <c r="L206" s="40"/>
      <c r="M206" s="196" t="s">
        <v>19</v>
      </c>
      <c r="N206" s="197" t="s">
        <v>48</v>
      </c>
      <c r="O206" s="65"/>
      <c r="P206" s="198">
        <f>O206*H206</f>
        <v>0</v>
      </c>
      <c r="Q206" s="198">
        <v>0</v>
      </c>
      <c r="R206" s="198">
        <f>Q206*H206</f>
        <v>0</v>
      </c>
      <c r="S206" s="198">
        <v>0</v>
      </c>
      <c r="T206" s="199">
        <f>S206*H206</f>
        <v>0</v>
      </c>
      <c r="U206" s="35"/>
      <c r="V206" s="35"/>
      <c r="W206" s="35"/>
      <c r="X206" s="35"/>
      <c r="Y206" s="35"/>
      <c r="Z206" s="35"/>
      <c r="AA206" s="35"/>
      <c r="AB206" s="35"/>
      <c r="AC206" s="35"/>
      <c r="AD206" s="35"/>
      <c r="AE206" s="35"/>
      <c r="AR206" s="200" t="s">
        <v>154</v>
      </c>
      <c r="AT206" s="200" t="s">
        <v>150</v>
      </c>
      <c r="AU206" s="200" t="s">
        <v>87</v>
      </c>
      <c r="AY206" s="18" t="s">
        <v>148</v>
      </c>
      <c r="BE206" s="201">
        <f>IF(N206="základní",J206,0)</f>
        <v>0</v>
      </c>
      <c r="BF206" s="201">
        <f>IF(N206="snížená",J206,0)</f>
        <v>0</v>
      </c>
      <c r="BG206" s="201">
        <f>IF(N206="zákl. přenesená",J206,0)</f>
        <v>0</v>
      </c>
      <c r="BH206" s="201">
        <f>IF(N206="sníž. přenesená",J206,0)</f>
        <v>0</v>
      </c>
      <c r="BI206" s="201">
        <f>IF(N206="nulová",J206,0)</f>
        <v>0</v>
      </c>
      <c r="BJ206" s="18" t="s">
        <v>85</v>
      </c>
      <c r="BK206" s="201">
        <f>ROUND(I206*H206,2)</f>
        <v>0</v>
      </c>
      <c r="BL206" s="18" t="s">
        <v>154</v>
      </c>
      <c r="BM206" s="200" t="s">
        <v>256</v>
      </c>
    </row>
    <row r="207" spans="1:65" s="2" customFormat="1" ht="39">
      <c r="A207" s="35"/>
      <c r="B207" s="36"/>
      <c r="C207" s="37"/>
      <c r="D207" s="202" t="s">
        <v>156</v>
      </c>
      <c r="E207" s="37"/>
      <c r="F207" s="203" t="s">
        <v>257</v>
      </c>
      <c r="G207" s="37"/>
      <c r="H207" s="37"/>
      <c r="I207" s="110"/>
      <c r="J207" s="37"/>
      <c r="K207" s="37"/>
      <c r="L207" s="40"/>
      <c r="M207" s="204"/>
      <c r="N207" s="205"/>
      <c r="O207" s="65"/>
      <c r="P207" s="65"/>
      <c r="Q207" s="65"/>
      <c r="R207" s="65"/>
      <c r="S207" s="65"/>
      <c r="T207" s="66"/>
      <c r="U207" s="35"/>
      <c r="V207" s="35"/>
      <c r="W207" s="35"/>
      <c r="X207" s="35"/>
      <c r="Y207" s="35"/>
      <c r="Z207" s="35"/>
      <c r="AA207" s="35"/>
      <c r="AB207" s="35"/>
      <c r="AC207" s="35"/>
      <c r="AD207" s="35"/>
      <c r="AE207" s="35"/>
      <c r="AT207" s="18" t="s">
        <v>156</v>
      </c>
      <c r="AU207" s="18" t="s">
        <v>87</v>
      </c>
    </row>
    <row r="208" spans="1:65" s="13" customFormat="1" ht="11.25">
      <c r="B208" s="206"/>
      <c r="C208" s="207"/>
      <c r="D208" s="202" t="s">
        <v>158</v>
      </c>
      <c r="E208" s="208" t="s">
        <v>19</v>
      </c>
      <c r="F208" s="209" t="s">
        <v>182</v>
      </c>
      <c r="G208" s="207"/>
      <c r="H208" s="208" t="s">
        <v>19</v>
      </c>
      <c r="I208" s="210"/>
      <c r="J208" s="207"/>
      <c r="K208" s="207"/>
      <c r="L208" s="211"/>
      <c r="M208" s="212"/>
      <c r="N208" s="213"/>
      <c r="O208" s="213"/>
      <c r="P208" s="213"/>
      <c r="Q208" s="213"/>
      <c r="R208" s="213"/>
      <c r="S208" s="213"/>
      <c r="T208" s="214"/>
      <c r="AT208" s="215" t="s">
        <v>158</v>
      </c>
      <c r="AU208" s="215" t="s">
        <v>87</v>
      </c>
      <c r="AV208" s="13" t="s">
        <v>85</v>
      </c>
      <c r="AW208" s="13" t="s">
        <v>34</v>
      </c>
      <c r="AX208" s="13" t="s">
        <v>77</v>
      </c>
      <c r="AY208" s="215" t="s">
        <v>148</v>
      </c>
    </row>
    <row r="209" spans="1:65" s="14" customFormat="1" ht="11.25">
      <c r="B209" s="216"/>
      <c r="C209" s="217"/>
      <c r="D209" s="202" t="s">
        <v>158</v>
      </c>
      <c r="E209" s="218" t="s">
        <v>19</v>
      </c>
      <c r="F209" s="219" t="s">
        <v>200</v>
      </c>
      <c r="G209" s="217"/>
      <c r="H209" s="220">
        <v>0.96</v>
      </c>
      <c r="I209" s="221"/>
      <c r="J209" s="217"/>
      <c r="K209" s="217"/>
      <c r="L209" s="222"/>
      <c r="M209" s="223"/>
      <c r="N209" s="224"/>
      <c r="O209" s="224"/>
      <c r="P209" s="224"/>
      <c r="Q209" s="224"/>
      <c r="R209" s="224"/>
      <c r="S209" s="224"/>
      <c r="T209" s="225"/>
      <c r="AT209" s="226" t="s">
        <v>158</v>
      </c>
      <c r="AU209" s="226" t="s">
        <v>87</v>
      </c>
      <c r="AV209" s="14" t="s">
        <v>87</v>
      </c>
      <c r="AW209" s="14" t="s">
        <v>34</v>
      </c>
      <c r="AX209" s="14" t="s">
        <v>77</v>
      </c>
      <c r="AY209" s="226" t="s">
        <v>148</v>
      </c>
    </row>
    <row r="210" spans="1:65" s="15" customFormat="1" ht="11.25">
      <c r="B210" s="227"/>
      <c r="C210" s="228"/>
      <c r="D210" s="202" t="s">
        <v>158</v>
      </c>
      <c r="E210" s="229" t="s">
        <v>19</v>
      </c>
      <c r="F210" s="230" t="s">
        <v>161</v>
      </c>
      <c r="G210" s="228"/>
      <c r="H210" s="231">
        <v>0.96</v>
      </c>
      <c r="I210" s="232"/>
      <c r="J210" s="228"/>
      <c r="K210" s="228"/>
      <c r="L210" s="233"/>
      <c r="M210" s="234"/>
      <c r="N210" s="235"/>
      <c r="O210" s="235"/>
      <c r="P210" s="235"/>
      <c r="Q210" s="235"/>
      <c r="R210" s="235"/>
      <c r="S210" s="235"/>
      <c r="T210" s="236"/>
      <c r="AT210" s="237" t="s">
        <v>158</v>
      </c>
      <c r="AU210" s="237" t="s">
        <v>87</v>
      </c>
      <c r="AV210" s="15" t="s">
        <v>154</v>
      </c>
      <c r="AW210" s="15" t="s">
        <v>34</v>
      </c>
      <c r="AX210" s="15" t="s">
        <v>85</v>
      </c>
      <c r="AY210" s="237" t="s">
        <v>148</v>
      </c>
    </row>
    <row r="211" spans="1:65" s="2" customFormat="1" ht="16.5" customHeight="1">
      <c r="A211" s="35"/>
      <c r="B211" s="36"/>
      <c r="C211" s="189" t="s">
        <v>258</v>
      </c>
      <c r="D211" s="189" t="s">
        <v>150</v>
      </c>
      <c r="E211" s="190" t="s">
        <v>259</v>
      </c>
      <c r="F211" s="191" t="s">
        <v>260</v>
      </c>
      <c r="G211" s="192" t="s">
        <v>261</v>
      </c>
      <c r="H211" s="193">
        <v>1</v>
      </c>
      <c r="I211" s="194"/>
      <c r="J211" s="195">
        <f>ROUND(I211*H211,2)</f>
        <v>0</v>
      </c>
      <c r="K211" s="191" t="s">
        <v>153</v>
      </c>
      <c r="L211" s="40"/>
      <c r="M211" s="196" t="s">
        <v>19</v>
      </c>
      <c r="N211" s="197" t="s">
        <v>48</v>
      </c>
      <c r="O211" s="65"/>
      <c r="P211" s="198">
        <f>O211*H211</f>
        <v>0</v>
      </c>
      <c r="Q211" s="198">
        <v>6.6E-3</v>
      </c>
      <c r="R211" s="198">
        <f>Q211*H211</f>
        <v>6.6E-3</v>
      </c>
      <c r="S211" s="198">
        <v>0</v>
      </c>
      <c r="T211" s="199">
        <f>S211*H211</f>
        <v>0</v>
      </c>
      <c r="U211" s="35"/>
      <c r="V211" s="35"/>
      <c r="W211" s="35"/>
      <c r="X211" s="35"/>
      <c r="Y211" s="35"/>
      <c r="Z211" s="35"/>
      <c r="AA211" s="35"/>
      <c r="AB211" s="35"/>
      <c r="AC211" s="35"/>
      <c r="AD211" s="35"/>
      <c r="AE211" s="35"/>
      <c r="AR211" s="200" t="s">
        <v>154</v>
      </c>
      <c r="AT211" s="200" t="s">
        <v>150</v>
      </c>
      <c r="AU211" s="200" t="s">
        <v>87</v>
      </c>
      <c r="AY211" s="18" t="s">
        <v>148</v>
      </c>
      <c r="BE211" s="201">
        <f>IF(N211="základní",J211,0)</f>
        <v>0</v>
      </c>
      <c r="BF211" s="201">
        <f>IF(N211="snížená",J211,0)</f>
        <v>0</v>
      </c>
      <c r="BG211" s="201">
        <f>IF(N211="zákl. přenesená",J211,0)</f>
        <v>0</v>
      </c>
      <c r="BH211" s="201">
        <f>IF(N211="sníž. přenesená",J211,0)</f>
        <v>0</v>
      </c>
      <c r="BI211" s="201">
        <f>IF(N211="nulová",J211,0)</f>
        <v>0</v>
      </c>
      <c r="BJ211" s="18" t="s">
        <v>85</v>
      </c>
      <c r="BK211" s="201">
        <f>ROUND(I211*H211,2)</f>
        <v>0</v>
      </c>
      <c r="BL211" s="18" t="s">
        <v>154</v>
      </c>
      <c r="BM211" s="200" t="s">
        <v>262</v>
      </c>
    </row>
    <row r="212" spans="1:65" s="2" customFormat="1" ht="29.25">
      <c r="A212" s="35"/>
      <c r="B212" s="36"/>
      <c r="C212" s="37"/>
      <c r="D212" s="202" t="s">
        <v>156</v>
      </c>
      <c r="E212" s="37"/>
      <c r="F212" s="203" t="s">
        <v>263</v>
      </c>
      <c r="G212" s="37"/>
      <c r="H212" s="37"/>
      <c r="I212" s="110"/>
      <c r="J212" s="37"/>
      <c r="K212" s="37"/>
      <c r="L212" s="40"/>
      <c r="M212" s="204"/>
      <c r="N212" s="205"/>
      <c r="O212" s="65"/>
      <c r="P212" s="65"/>
      <c r="Q212" s="65"/>
      <c r="R212" s="65"/>
      <c r="S212" s="65"/>
      <c r="T212" s="66"/>
      <c r="U212" s="35"/>
      <c r="V212" s="35"/>
      <c r="W212" s="35"/>
      <c r="X212" s="35"/>
      <c r="Y212" s="35"/>
      <c r="Z212" s="35"/>
      <c r="AA212" s="35"/>
      <c r="AB212" s="35"/>
      <c r="AC212" s="35"/>
      <c r="AD212" s="35"/>
      <c r="AE212" s="35"/>
      <c r="AT212" s="18" t="s">
        <v>156</v>
      </c>
      <c r="AU212" s="18" t="s">
        <v>87</v>
      </c>
    </row>
    <row r="213" spans="1:65" s="13" customFormat="1" ht="11.25">
      <c r="B213" s="206"/>
      <c r="C213" s="207"/>
      <c r="D213" s="202" t="s">
        <v>158</v>
      </c>
      <c r="E213" s="208" t="s">
        <v>19</v>
      </c>
      <c r="F213" s="209" t="s">
        <v>264</v>
      </c>
      <c r="G213" s="207"/>
      <c r="H213" s="208" t="s">
        <v>19</v>
      </c>
      <c r="I213" s="210"/>
      <c r="J213" s="207"/>
      <c r="K213" s="207"/>
      <c r="L213" s="211"/>
      <c r="M213" s="212"/>
      <c r="N213" s="213"/>
      <c r="O213" s="213"/>
      <c r="P213" s="213"/>
      <c r="Q213" s="213"/>
      <c r="R213" s="213"/>
      <c r="S213" s="213"/>
      <c r="T213" s="214"/>
      <c r="AT213" s="215" t="s">
        <v>158</v>
      </c>
      <c r="AU213" s="215" t="s">
        <v>87</v>
      </c>
      <c r="AV213" s="13" t="s">
        <v>85</v>
      </c>
      <c r="AW213" s="13" t="s">
        <v>34</v>
      </c>
      <c r="AX213" s="13" t="s">
        <v>77</v>
      </c>
      <c r="AY213" s="215" t="s">
        <v>148</v>
      </c>
    </row>
    <row r="214" spans="1:65" s="14" customFormat="1" ht="11.25">
      <c r="B214" s="216"/>
      <c r="C214" s="217"/>
      <c r="D214" s="202" t="s">
        <v>158</v>
      </c>
      <c r="E214" s="218" t="s">
        <v>19</v>
      </c>
      <c r="F214" s="219" t="s">
        <v>85</v>
      </c>
      <c r="G214" s="217"/>
      <c r="H214" s="220">
        <v>1</v>
      </c>
      <c r="I214" s="221"/>
      <c r="J214" s="217"/>
      <c r="K214" s="217"/>
      <c r="L214" s="222"/>
      <c r="M214" s="223"/>
      <c r="N214" s="224"/>
      <c r="O214" s="224"/>
      <c r="P214" s="224"/>
      <c r="Q214" s="224"/>
      <c r="R214" s="224"/>
      <c r="S214" s="224"/>
      <c r="T214" s="225"/>
      <c r="AT214" s="226" t="s">
        <v>158</v>
      </c>
      <c r="AU214" s="226" t="s">
        <v>87</v>
      </c>
      <c r="AV214" s="14" t="s">
        <v>87</v>
      </c>
      <c r="AW214" s="14" t="s">
        <v>34</v>
      </c>
      <c r="AX214" s="14" t="s">
        <v>77</v>
      </c>
      <c r="AY214" s="226" t="s">
        <v>148</v>
      </c>
    </row>
    <row r="215" spans="1:65" s="15" customFormat="1" ht="11.25">
      <c r="B215" s="227"/>
      <c r="C215" s="228"/>
      <c r="D215" s="202" t="s">
        <v>158</v>
      </c>
      <c r="E215" s="229" t="s">
        <v>19</v>
      </c>
      <c r="F215" s="230" t="s">
        <v>161</v>
      </c>
      <c r="G215" s="228"/>
      <c r="H215" s="231">
        <v>1</v>
      </c>
      <c r="I215" s="232"/>
      <c r="J215" s="228"/>
      <c r="K215" s="228"/>
      <c r="L215" s="233"/>
      <c r="M215" s="234"/>
      <c r="N215" s="235"/>
      <c r="O215" s="235"/>
      <c r="P215" s="235"/>
      <c r="Q215" s="235"/>
      <c r="R215" s="235"/>
      <c r="S215" s="235"/>
      <c r="T215" s="236"/>
      <c r="AT215" s="237" t="s">
        <v>158</v>
      </c>
      <c r="AU215" s="237" t="s">
        <v>87</v>
      </c>
      <c r="AV215" s="15" t="s">
        <v>154</v>
      </c>
      <c r="AW215" s="15" t="s">
        <v>34</v>
      </c>
      <c r="AX215" s="15" t="s">
        <v>85</v>
      </c>
      <c r="AY215" s="237" t="s">
        <v>148</v>
      </c>
    </row>
    <row r="216" spans="1:65" s="2" customFormat="1" ht="16.5" customHeight="1">
      <c r="A216" s="35"/>
      <c r="B216" s="36"/>
      <c r="C216" s="238" t="s">
        <v>265</v>
      </c>
      <c r="D216" s="238" t="s">
        <v>231</v>
      </c>
      <c r="E216" s="239" t="s">
        <v>266</v>
      </c>
      <c r="F216" s="240" t="s">
        <v>267</v>
      </c>
      <c r="G216" s="241" t="s">
        <v>261</v>
      </c>
      <c r="H216" s="242">
        <v>1</v>
      </c>
      <c r="I216" s="243"/>
      <c r="J216" s="244">
        <f>ROUND(I216*H216,2)</f>
        <v>0</v>
      </c>
      <c r="K216" s="240" t="s">
        <v>19</v>
      </c>
      <c r="L216" s="245"/>
      <c r="M216" s="246" t="s">
        <v>19</v>
      </c>
      <c r="N216" s="247" t="s">
        <v>48</v>
      </c>
      <c r="O216" s="65"/>
      <c r="P216" s="198">
        <f>O216*H216</f>
        <v>0</v>
      </c>
      <c r="Q216" s="198">
        <v>9.4999999999999998E-3</v>
      </c>
      <c r="R216" s="198">
        <f>Q216*H216</f>
        <v>9.4999999999999998E-3</v>
      </c>
      <c r="S216" s="198">
        <v>0</v>
      </c>
      <c r="T216" s="199">
        <f>S216*H216</f>
        <v>0</v>
      </c>
      <c r="U216" s="35"/>
      <c r="V216" s="35"/>
      <c r="W216" s="35"/>
      <c r="X216" s="35"/>
      <c r="Y216" s="35"/>
      <c r="Z216" s="35"/>
      <c r="AA216" s="35"/>
      <c r="AB216" s="35"/>
      <c r="AC216" s="35"/>
      <c r="AD216" s="35"/>
      <c r="AE216" s="35"/>
      <c r="AR216" s="200" t="s">
        <v>201</v>
      </c>
      <c r="AT216" s="200" t="s">
        <v>231</v>
      </c>
      <c r="AU216" s="200" t="s">
        <v>87</v>
      </c>
      <c r="AY216" s="18" t="s">
        <v>148</v>
      </c>
      <c r="BE216" s="201">
        <f>IF(N216="základní",J216,0)</f>
        <v>0</v>
      </c>
      <c r="BF216" s="201">
        <f>IF(N216="snížená",J216,0)</f>
        <v>0</v>
      </c>
      <c r="BG216" s="201">
        <f>IF(N216="zákl. přenesená",J216,0)</f>
        <v>0</v>
      </c>
      <c r="BH216" s="201">
        <f>IF(N216="sníž. přenesená",J216,0)</f>
        <v>0</v>
      </c>
      <c r="BI216" s="201">
        <f>IF(N216="nulová",J216,0)</f>
        <v>0</v>
      </c>
      <c r="BJ216" s="18" t="s">
        <v>85</v>
      </c>
      <c r="BK216" s="201">
        <f>ROUND(I216*H216,2)</f>
        <v>0</v>
      </c>
      <c r="BL216" s="18" t="s">
        <v>154</v>
      </c>
      <c r="BM216" s="200" t="s">
        <v>268</v>
      </c>
    </row>
    <row r="217" spans="1:65" s="13" customFormat="1" ht="11.25">
      <c r="B217" s="206"/>
      <c r="C217" s="207"/>
      <c r="D217" s="202" t="s">
        <v>158</v>
      </c>
      <c r="E217" s="208" t="s">
        <v>19</v>
      </c>
      <c r="F217" s="209" t="s">
        <v>264</v>
      </c>
      <c r="G217" s="207"/>
      <c r="H217" s="208" t="s">
        <v>19</v>
      </c>
      <c r="I217" s="210"/>
      <c r="J217" s="207"/>
      <c r="K217" s="207"/>
      <c r="L217" s="211"/>
      <c r="M217" s="212"/>
      <c r="N217" s="213"/>
      <c r="O217" s="213"/>
      <c r="P217" s="213"/>
      <c r="Q217" s="213"/>
      <c r="R217" s="213"/>
      <c r="S217" s="213"/>
      <c r="T217" s="214"/>
      <c r="AT217" s="215" t="s">
        <v>158</v>
      </c>
      <c r="AU217" s="215" t="s">
        <v>87</v>
      </c>
      <c r="AV217" s="13" t="s">
        <v>85</v>
      </c>
      <c r="AW217" s="13" t="s">
        <v>34</v>
      </c>
      <c r="AX217" s="13" t="s">
        <v>77</v>
      </c>
      <c r="AY217" s="215" t="s">
        <v>148</v>
      </c>
    </row>
    <row r="218" spans="1:65" s="14" customFormat="1" ht="11.25">
      <c r="B218" s="216"/>
      <c r="C218" s="217"/>
      <c r="D218" s="202" t="s">
        <v>158</v>
      </c>
      <c r="E218" s="218" t="s">
        <v>19</v>
      </c>
      <c r="F218" s="219" t="s">
        <v>85</v>
      </c>
      <c r="G218" s="217"/>
      <c r="H218" s="220">
        <v>1</v>
      </c>
      <c r="I218" s="221"/>
      <c r="J218" s="217"/>
      <c r="K218" s="217"/>
      <c r="L218" s="222"/>
      <c r="M218" s="223"/>
      <c r="N218" s="224"/>
      <c r="O218" s="224"/>
      <c r="P218" s="224"/>
      <c r="Q218" s="224"/>
      <c r="R218" s="224"/>
      <c r="S218" s="224"/>
      <c r="T218" s="225"/>
      <c r="AT218" s="226" t="s">
        <v>158</v>
      </c>
      <c r="AU218" s="226" t="s">
        <v>87</v>
      </c>
      <c r="AV218" s="14" t="s">
        <v>87</v>
      </c>
      <c r="AW218" s="14" t="s">
        <v>34</v>
      </c>
      <c r="AX218" s="14" t="s">
        <v>77</v>
      </c>
      <c r="AY218" s="226" t="s">
        <v>148</v>
      </c>
    </row>
    <row r="219" spans="1:65" s="15" customFormat="1" ht="11.25">
      <c r="B219" s="227"/>
      <c r="C219" s="228"/>
      <c r="D219" s="202" t="s">
        <v>158</v>
      </c>
      <c r="E219" s="229" t="s">
        <v>19</v>
      </c>
      <c r="F219" s="230" t="s">
        <v>161</v>
      </c>
      <c r="G219" s="228"/>
      <c r="H219" s="231">
        <v>1</v>
      </c>
      <c r="I219" s="232"/>
      <c r="J219" s="228"/>
      <c r="K219" s="228"/>
      <c r="L219" s="233"/>
      <c r="M219" s="234"/>
      <c r="N219" s="235"/>
      <c r="O219" s="235"/>
      <c r="P219" s="235"/>
      <c r="Q219" s="235"/>
      <c r="R219" s="235"/>
      <c r="S219" s="235"/>
      <c r="T219" s="236"/>
      <c r="AT219" s="237" t="s">
        <v>158</v>
      </c>
      <c r="AU219" s="237" t="s">
        <v>87</v>
      </c>
      <c r="AV219" s="15" t="s">
        <v>154</v>
      </c>
      <c r="AW219" s="15" t="s">
        <v>34</v>
      </c>
      <c r="AX219" s="15" t="s">
        <v>85</v>
      </c>
      <c r="AY219" s="237" t="s">
        <v>148</v>
      </c>
    </row>
    <row r="220" spans="1:65" s="12" customFormat="1" ht="22.9" customHeight="1">
      <c r="B220" s="173"/>
      <c r="C220" s="174"/>
      <c r="D220" s="175" t="s">
        <v>76</v>
      </c>
      <c r="E220" s="187" t="s">
        <v>184</v>
      </c>
      <c r="F220" s="187" t="s">
        <v>269</v>
      </c>
      <c r="G220" s="174"/>
      <c r="H220" s="174"/>
      <c r="I220" s="177"/>
      <c r="J220" s="188">
        <f>BK220</f>
        <v>0</v>
      </c>
      <c r="K220" s="174"/>
      <c r="L220" s="179"/>
      <c r="M220" s="180"/>
      <c r="N220" s="181"/>
      <c r="O220" s="181"/>
      <c r="P220" s="182">
        <f>SUM(P221:P302)</f>
        <v>0</v>
      </c>
      <c r="Q220" s="181"/>
      <c r="R220" s="182">
        <f>SUM(R221:R302)</f>
        <v>173.53801296999998</v>
      </c>
      <c r="S220" s="181"/>
      <c r="T220" s="183">
        <f>SUM(T221:T302)</f>
        <v>0</v>
      </c>
      <c r="AR220" s="184" t="s">
        <v>85</v>
      </c>
      <c r="AT220" s="185" t="s">
        <v>76</v>
      </c>
      <c r="AU220" s="185" t="s">
        <v>85</v>
      </c>
      <c r="AY220" s="184" t="s">
        <v>148</v>
      </c>
      <c r="BK220" s="186">
        <f>SUM(BK221:BK302)</f>
        <v>0</v>
      </c>
    </row>
    <row r="221" spans="1:65" s="2" customFormat="1" ht="16.5" customHeight="1">
      <c r="A221" s="35"/>
      <c r="B221" s="36"/>
      <c r="C221" s="189" t="s">
        <v>270</v>
      </c>
      <c r="D221" s="189" t="s">
        <v>150</v>
      </c>
      <c r="E221" s="190" t="s">
        <v>271</v>
      </c>
      <c r="F221" s="191" t="s">
        <v>272</v>
      </c>
      <c r="G221" s="192" t="s">
        <v>94</v>
      </c>
      <c r="H221" s="193">
        <v>290.13499999999999</v>
      </c>
      <c r="I221" s="194"/>
      <c r="J221" s="195">
        <f>ROUND(I221*H221,2)</f>
        <v>0</v>
      </c>
      <c r="K221" s="191" t="s">
        <v>153</v>
      </c>
      <c r="L221" s="40"/>
      <c r="M221" s="196" t="s">
        <v>19</v>
      </c>
      <c r="N221" s="197" t="s">
        <v>48</v>
      </c>
      <c r="O221" s="65"/>
      <c r="P221" s="198">
        <f>O221*H221</f>
        <v>0</v>
      </c>
      <c r="Q221" s="198">
        <v>0</v>
      </c>
      <c r="R221" s="198">
        <f>Q221*H221</f>
        <v>0</v>
      </c>
      <c r="S221" s="198">
        <v>0</v>
      </c>
      <c r="T221" s="199">
        <f>S221*H221</f>
        <v>0</v>
      </c>
      <c r="U221" s="35"/>
      <c r="V221" s="35"/>
      <c r="W221" s="35"/>
      <c r="X221" s="35"/>
      <c r="Y221" s="35"/>
      <c r="Z221" s="35"/>
      <c r="AA221" s="35"/>
      <c r="AB221" s="35"/>
      <c r="AC221" s="35"/>
      <c r="AD221" s="35"/>
      <c r="AE221" s="35"/>
      <c r="AR221" s="200" t="s">
        <v>154</v>
      </c>
      <c r="AT221" s="200" t="s">
        <v>150</v>
      </c>
      <c r="AU221" s="200" t="s">
        <v>87</v>
      </c>
      <c r="AY221" s="18" t="s">
        <v>148</v>
      </c>
      <c r="BE221" s="201">
        <f>IF(N221="základní",J221,0)</f>
        <v>0</v>
      </c>
      <c r="BF221" s="201">
        <f>IF(N221="snížená",J221,0)</f>
        <v>0</v>
      </c>
      <c r="BG221" s="201">
        <f>IF(N221="zákl. přenesená",J221,0)</f>
        <v>0</v>
      </c>
      <c r="BH221" s="201">
        <f>IF(N221="sníž. přenesená",J221,0)</f>
        <v>0</v>
      </c>
      <c r="BI221" s="201">
        <f>IF(N221="nulová",J221,0)</f>
        <v>0</v>
      </c>
      <c r="BJ221" s="18" t="s">
        <v>85</v>
      </c>
      <c r="BK221" s="201">
        <f>ROUND(I221*H221,2)</f>
        <v>0</v>
      </c>
      <c r="BL221" s="18" t="s">
        <v>154</v>
      </c>
      <c r="BM221" s="200" t="s">
        <v>273</v>
      </c>
    </row>
    <row r="222" spans="1:65" s="13" customFormat="1" ht="11.25">
      <c r="B222" s="206"/>
      <c r="C222" s="207"/>
      <c r="D222" s="202" t="s">
        <v>158</v>
      </c>
      <c r="E222" s="208" t="s">
        <v>19</v>
      </c>
      <c r="F222" s="209" t="s">
        <v>174</v>
      </c>
      <c r="G222" s="207"/>
      <c r="H222" s="208" t="s">
        <v>19</v>
      </c>
      <c r="I222" s="210"/>
      <c r="J222" s="207"/>
      <c r="K222" s="207"/>
      <c r="L222" s="211"/>
      <c r="M222" s="212"/>
      <c r="N222" s="213"/>
      <c r="O222" s="213"/>
      <c r="P222" s="213"/>
      <c r="Q222" s="213"/>
      <c r="R222" s="213"/>
      <c r="S222" s="213"/>
      <c r="T222" s="214"/>
      <c r="AT222" s="215" t="s">
        <v>158</v>
      </c>
      <c r="AU222" s="215" t="s">
        <v>87</v>
      </c>
      <c r="AV222" s="13" t="s">
        <v>85</v>
      </c>
      <c r="AW222" s="13" t="s">
        <v>34</v>
      </c>
      <c r="AX222" s="13" t="s">
        <v>77</v>
      </c>
      <c r="AY222" s="215" t="s">
        <v>148</v>
      </c>
    </row>
    <row r="223" spans="1:65" s="14" customFormat="1" ht="11.25">
      <c r="B223" s="216"/>
      <c r="C223" s="217"/>
      <c r="D223" s="202" t="s">
        <v>158</v>
      </c>
      <c r="E223" s="218" t="s">
        <v>19</v>
      </c>
      <c r="F223" s="219" t="s">
        <v>97</v>
      </c>
      <c r="G223" s="217"/>
      <c r="H223" s="220">
        <v>195.202</v>
      </c>
      <c r="I223" s="221"/>
      <c r="J223" s="217"/>
      <c r="K223" s="217"/>
      <c r="L223" s="222"/>
      <c r="M223" s="223"/>
      <c r="N223" s="224"/>
      <c r="O223" s="224"/>
      <c r="P223" s="224"/>
      <c r="Q223" s="224"/>
      <c r="R223" s="224"/>
      <c r="S223" s="224"/>
      <c r="T223" s="225"/>
      <c r="AT223" s="226" t="s">
        <v>158</v>
      </c>
      <c r="AU223" s="226" t="s">
        <v>87</v>
      </c>
      <c r="AV223" s="14" t="s">
        <v>87</v>
      </c>
      <c r="AW223" s="14" t="s">
        <v>34</v>
      </c>
      <c r="AX223" s="14" t="s">
        <v>77</v>
      </c>
      <c r="AY223" s="226" t="s">
        <v>148</v>
      </c>
    </row>
    <row r="224" spans="1:65" s="13" customFormat="1" ht="11.25">
      <c r="B224" s="206"/>
      <c r="C224" s="207"/>
      <c r="D224" s="202" t="s">
        <v>158</v>
      </c>
      <c r="E224" s="208" t="s">
        <v>19</v>
      </c>
      <c r="F224" s="209" t="s">
        <v>176</v>
      </c>
      <c r="G224" s="207"/>
      <c r="H224" s="208" t="s">
        <v>19</v>
      </c>
      <c r="I224" s="210"/>
      <c r="J224" s="207"/>
      <c r="K224" s="207"/>
      <c r="L224" s="211"/>
      <c r="M224" s="212"/>
      <c r="N224" s="213"/>
      <c r="O224" s="213"/>
      <c r="P224" s="213"/>
      <c r="Q224" s="213"/>
      <c r="R224" s="213"/>
      <c r="S224" s="213"/>
      <c r="T224" s="214"/>
      <c r="AT224" s="215" t="s">
        <v>158</v>
      </c>
      <c r="AU224" s="215" t="s">
        <v>87</v>
      </c>
      <c r="AV224" s="13" t="s">
        <v>85</v>
      </c>
      <c r="AW224" s="13" t="s">
        <v>34</v>
      </c>
      <c r="AX224" s="13" t="s">
        <v>77</v>
      </c>
      <c r="AY224" s="215" t="s">
        <v>148</v>
      </c>
    </row>
    <row r="225" spans="1:65" s="14" customFormat="1" ht="11.25">
      <c r="B225" s="216"/>
      <c r="C225" s="217"/>
      <c r="D225" s="202" t="s">
        <v>158</v>
      </c>
      <c r="E225" s="218" t="s">
        <v>19</v>
      </c>
      <c r="F225" s="219" t="s">
        <v>101</v>
      </c>
      <c r="G225" s="217"/>
      <c r="H225" s="220">
        <v>94.933000000000007</v>
      </c>
      <c r="I225" s="221"/>
      <c r="J225" s="217"/>
      <c r="K225" s="217"/>
      <c r="L225" s="222"/>
      <c r="M225" s="223"/>
      <c r="N225" s="224"/>
      <c r="O225" s="224"/>
      <c r="P225" s="224"/>
      <c r="Q225" s="224"/>
      <c r="R225" s="224"/>
      <c r="S225" s="224"/>
      <c r="T225" s="225"/>
      <c r="AT225" s="226" t="s">
        <v>158</v>
      </c>
      <c r="AU225" s="226" t="s">
        <v>87</v>
      </c>
      <c r="AV225" s="14" t="s">
        <v>87</v>
      </c>
      <c r="AW225" s="14" t="s">
        <v>34</v>
      </c>
      <c r="AX225" s="14" t="s">
        <v>77</v>
      </c>
      <c r="AY225" s="226" t="s">
        <v>148</v>
      </c>
    </row>
    <row r="226" spans="1:65" s="15" customFormat="1" ht="11.25">
      <c r="B226" s="227"/>
      <c r="C226" s="228"/>
      <c r="D226" s="202" t="s">
        <v>158</v>
      </c>
      <c r="E226" s="229" t="s">
        <v>19</v>
      </c>
      <c r="F226" s="230" t="s">
        <v>161</v>
      </c>
      <c r="G226" s="228"/>
      <c r="H226" s="231">
        <v>290.13499999999999</v>
      </c>
      <c r="I226" s="232"/>
      <c r="J226" s="228"/>
      <c r="K226" s="228"/>
      <c r="L226" s="233"/>
      <c r="M226" s="234"/>
      <c r="N226" s="235"/>
      <c r="O226" s="235"/>
      <c r="P226" s="235"/>
      <c r="Q226" s="235"/>
      <c r="R226" s="235"/>
      <c r="S226" s="235"/>
      <c r="T226" s="236"/>
      <c r="AT226" s="237" t="s">
        <v>158</v>
      </c>
      <c r="AU226" s="237" t="s">
        <v>87</v>
      </c>
      <c r="AV226" s="15" t="s">
        <v>154</v>
      </c>
      <c r="AW226" s="15" t="s">
        <v>34</v>
      </c>
      <c r="AX226" s="15" t="s">
        <v>85</v>
      </c>
      <c r="AY226" s="237" t="s">
        <v>148</v>
      </c>
    </row>
    <row r="227" spans="1:65" s="2" customFormat="1" ht="16.5" customHeight="1">
      <c r="A227" s="35"/>
      <c r="B227" s="36"/>
      <c r="C227" s="189" t="s">
        <v>7</v>
      </c>
      <c r="D227" s="189" t="s">
        <v>150</v>
      </c>
      <c r="E227" s="190" t="s">
        <v>274</v>
      </c>
      <c r="F227" s="191" t="s">
        <v>275</v>
      </c>
      <c r="G227" s="192" t="s">
        <v>94</v>
      </c>
      <c r="H227" s="193">
        <v>1450.711</v>
      </c>
      <c r="I227" s="194"/>
      <c r="J227" s="195">
        <f>ROUND(I227*H227,2)</f>
        <v>0</v>
      </c>
      <c r="K227" s="191" t="s">
        <v>153</v>
      </c>
      <c r="L227" s="40"/>
      <c r="M227" s="196" t="s">
        <v>19</v>
      </c>
      <c r="N227" s="197" t="s">
        <v>48</v>
      </c>
      <c r="O227" s="65"/>
      <c r="P227" s="198">
        <f>O227*H227</f>
        <v>0</v>
      </c>
      <c r="Q227" s="198">
        <v>0</v>
      </c>
      <c r="R227" s="198">
        <f>Q227*H227</f>
        <v>0</v>
      </c>
      <c r="S227" s="198">
        <v>0</v>
      </c>
      <c r="T227" s="199">
        <f>S227*H227</f>
        <v>0</v>
      </c>
      <c r="U227" s="35"/>
      <c r="V227" s="35"/>
      <c r="W227" s="35"/>
      <c r="X227" s="35"/>
      <c r="Y227" s="35"/>
      <c r="Z227" s="35"/>
      <c r="AA227" s="35"/>
      <c r="AB227" s="35"/>
      <c r="AC227" s="35"/>
      <c r="AD227" s="35"/>
      <c r="AE227" s="35"/>
      <c r="AR227" s="200" t="s">
        <v>154</v>
      </c>
      <c r="AT227" s="200" t="s">
        <v>150</v>
      </c>
      <c r="AU227" s="200" t="s">
        <v>87</v>
      </c>
      <c r="AY227" s="18" t="s">
        <v>148</v>
      </c>
      <c r="BE227" s="201">
        <f>IF(N227="základní",J227,0)</f>
        <v>0</v>
      </c>
      <c r="BF227" s="201">
        <f>IF(N227="snížená",J227,0)</f>
        <v>0</v>
      </c>
      <c r="BG227" s="201">
        <f>IF(N227="zákl. přenesená",J227,0)</f>
        <v>0</v>
      </c>
      <c r="BH227" s="201">
        <f>IF(N227="sníž. přenesená",J227,0)</f>
        <v>0</v>
      </c>
      <c r="BI227" s="201">
        <f>IF(N227="nulová",J227,0)</f>
        <v>0</v>
      </c>
      <c r="BJ227" s="18" t="s">
        <v>85</v>
      </c>
      <c r="BK227" s="201">
        <f>ROUND(I227*H227,2)</f>
        <v>0</v>
      </c>
      <c r="BL227" s="18" t="s">
        <v>154</v>
      </c>
      <c r="BM227" s="200" t="s">
        <v>276</v>
      </c>
    </row>
    <row r="228" spans="1:65" s="13" customFormat="1" ht="11.25">
      <c r="B228" s="206"/>
      <c r="C228" s="207"/>
      <c r="D228" s="202" t="s">
        <v>158</v>
      </c>
      <c r="E228" s="208" t="s">
        <v>19</v>
      </c>
      <c r="F228" s="209" t="s">
        <v>172</v>
      </c>
      <c r="G228" s="207"/>
      <c r="H228" s="208" t="s">
        <v>19</v>
      </c>
      <c r="I228" s="210"/>
      <c r="J228" s="207"/>
      <c r="K228" s="207"/>
      <c r="L228" s="211"/>
      <c r="M228" s="212"/>
      <c r="N228" s="213"/>
      <c r="O228" s="213"/>
      <c r="P228" s="213"/>
      <c r="Q228" s="213"/>
      <c r="R228" s="213"/>
      <c r="S228" s="213"/>
      <c r="T228" s="214"/>
      <c r="AT228" s="215" t="s">
        <v>158</v>
      </c>
      <c r="AU228" s="215" t="s">
        <v>87</v>
      </c>
      <c r="AV228" s="13" t="s">
        <v>85</v>
      </c>
      <c r="AW228" s="13" t="s">
        <v>34</v>
      </c>
      <c r="AX228" s="13" t="s">
        <v>77</v>
      </c>
      <c r="AY228" s="215" t="s">
        <v>148</v>
      </c>
    </row>
    <row r="229" spans="1:65" s="14" customFormat="1" ht="11.25">
      <c r="B229" s="216"/>
      <c r="C229" s="217"/>
      <c r="D229" s="202" t="s">
        <v>158</v>
      </c>
      <c r="E229" s="218" t="s">
        <v>19</v>
      </c>
      <c r="F229" s="219" t="s">
        <v>92</v>
      </c>
      <c r="G229" s="217"/>
      <c r="H229" s="220">
        <v>1450.711</v>
      </c>
      <c r="I229" s="221"/>
      <c r="J229" s="217"/>
      <c r="K229" s="217"/>
      <c r="L229" s="222"/>
      <c r="M229" s="223"/>
      <c r="N229" s="224"/>
      <c r="O229" s="224"/>
      <c r="P229" s="224"/>
      <c r="Q229" s="224"/>
      <c r="R229" s="224"/>
      <c r="S229" s="224"/>
      <c r="T229" s="225"/>
      <c r="AT229" s="226" t="s">
        <v>158</v>
      </c>
      <c r="AU229" s="226" t="s">
        <v>87</v>
      </c>
      <c r="AV229" s="14" t="s">
        <v>87</v>
      </c>
      <c r="AW229" s="14" t="s">
        <v>34</v>
      </c>
      <c r="AX229" s="14" t="s">
        <v>77</v>
      </c>
      <c r="AY229" s="226" t="s">
        <v>148</v>
      </c>
    </row>
    <row r="230" spans="1:65" s="15" customFormat="1" ht="11.25">
      <c r="B230" s="227"/>
      <c r="C230" s="228"/>
      <c r="D230" s="202" t="s">
        <v>158</v>
      </c>
      <c r="E230" s="229" t="s">
        <v>19</v>
      </c>
      <c r="F230" s="230" t="s">
        <v>161</v>
      </c>
      <c r="G230" s="228"/>
      <c r="H230" s="231">
        <v>1450.711</v>
      </c>
      <c r="I230" s="232"/>
      <c r="J230" s="228"/>
      <c r="K230" s="228"/>
      <c r="L230" s="233"/>
      <c r="M230" s="234"/>
      <c r="N230" s="235"/>
      <c r="O230" s="235"/>
      <c r="P230" s="235"/>
      <c r="Q230" s="235"/>
      <c r="R230" s="235"/>
      <c r="S230" s="235"/>
      <c r="T230" s="236"/>
      <c r="AT230" s="237" t="s">
        <v>158</v>
      </c>
      <c r="AU230" s="237" t="s">
        <v>87</v>
      </c>
      <c r="AV230" s="15" t="s">
        <v>154</v>
      </c>
      <c r="AW230" s="15" t="s">
        <v>34</v>
      </c>
      <c r="AX230" s="15" t="s">
        <v>85</v>
      </c>
      <c r="AY230" s="237" t="s">
        <v>148</v>
      </c>
    </row>
    <row r="231" spans="1:65" s="2" customFormat="1" ht="21.75" customHeight="1">
      <c r="A231" s="35"/>
      <c r="B231" s="36"/>
      <c r="C231" s="189" t="s">
        <v>277</v>
      </c>
      <c r="D231" s="189" t="s">
        <v>150</v>
      </c>
      <c r="E231" s="190" t="s">
        <v>278</v>
      </c>
      <c r="F231" s="191" t="s">
        <v>279</v>
      </c>
      <c r="G231" s="192" t="s">
        <v>94</v>
      </c>
      <c r="H231" s="193">
        <v>195.202</v>
      </c>
      <c r="I231" s="194"/>
      <c r="J231" s="195">
        <f>ROUND(I231*H231,2)</f>
        <v>0</v>
      </c>
      <c r="K231" s="191" t="s">
        <v>153</v>
      </c>
      <c r="L231" s="40"/>
      <c r="M231" s="196" t="s">
        <v>19</v>
      </c>
      <c r="N231" s="197" t="s">
        <v>48</v>
      </c>
      <c r="O231" s="65"/>
      <c r="P231" s="198">
        <f>O231*H231</f>
        <v>0</v>
      </c>
      <c r="Q231" s="198">
        <v>0</v>
      </c>
      <c r="R231" s="198">
        <f>Q231*H231</f>
        <v>0</v>
      </c>
      <c r="S231" s="198">
        <v>0</v>
      </c>
      <c r="T231" s="199">
        <f>S231*H231</f>
        <v>0</v>
      </c>
      <c r="U231" s="35"/>
      <c r="V231" s="35"/>
      <c r="W231" s="35"/>
      <c r="X231" s="35"/>
      <c r="Y231" s="35"/>
      <c r="Z231" s="35"/>
      <c r="AA231" s="35"/>
      <c r="AB231" s="35"/>
      <c r="AC231" s="35"/>
      <c r="AD231" s="35"/>
      <c r="AE231" s="35"/>
      <c r="AR231" s="200" t="s">
        <v>154</v>
      </c>
      <c r="AT231" s="200" t="s">
        <v>150</v>
      </c>
      <c r="AU231" s="200" t="s">
        <v>87</v>
      </c>
      <c r="AY231" s="18" t="s">
        <v>148</v>
      </c>
      <c r="BE231" s="201">
        <f>IF(N231="základní",J231,0)</f>
        <v>0</v>
      </c>
      <c r="BF231" s="201">
        <f>IF(N231="snížená",J231,0)</f>
        <v>0</v>
      </c>
      <c r="BG231" s="201">
        <f>IF(N231="zákl. přenesená",J231,0)</f>
        <v>0</v>
      </c>
      <c r="BH231" s="201">
        <f>IF(N231="sníž. přenesená",J231,0)</f>
        <v>0</v>
      </c>
      <c r="BI231" s="201">
        <f>IF(N231="nulová",J231,0)</f>
        <v>0</v>
      </c>
      <c r="BJ231" s="18" t="s">
        <v>85</v>
      </c>
      <c r="BK231" s="201">
        <f>ROUND(I231*H231,2)</f>
        <v>0</v>
      </c>
      <c r="BL231" s="18" t="s">
        <v>154</v>
      </c>
      <c r="BM231" s="200" t="s">
        <v>280</v>
      </c>
    </row>
    <row r="232" spans="1:65" s="2" customFormat="1" ht="58.5">
      <c r="A232" s="35"/>
      <c r="B232" s="36"/>
      <c r="C232" s="37"/>
      <c r="D232" s="202" t="s">
        <v>156</v>
      </c>
      <c r="E232" s="37"/>
      <c r="F232" s="203" t="s">
        <v>281</v>
      </c>
      <c r="G232" s="37"/>
      <c r="H232" s="37"/>
      <c r="I232" s="110"/>
      <c r="J232" s="37"/>
      <c r="K232" s="37"/>
      <c r="L232" s="40"/>
      <c r="M232" s="204"/>
      <c r="N232" s="205"/>
      <c r="O232" s="65"/>
      <c r="P232" s="65"/>
      <c r="Q232" s="65"/>
      <c r="R232" s="65"/>
      <c r="S232" s="65"/>
      <c r="T232" s="66"/>
      <c r="U232" s="35"/>
      <c r="V232" s="35"/>
      <c r="W232" s="35"/>
      <c r="X232" s="35"/>
      <c r="Y232" s="35"/>
      <c r="Z232" s="35"/>
      <c r="AA232" s="35"/>
      <c r="AB232" s="35"/>
      <c r="AC232" s="35"/>
      <c r="AD232" s="35"/>
      <c r="AE232" s="35"/>
      <c r="AT232" s="18" t="s">
        <v>156</v>
      </c>
      <c r="AU232" s="18" t="s">
        <v>87</v>
      </c>
    </row>
    <row r="233" spans="1:65" s="13" customFormat="1" ht="11.25">
      <c r="B233" s="206"/>
      <c r="C233" s="207"/>
      <c r="D233" s="202" t="s">
        <v>158</v>
      </c>
      <c r="E233" s="208" t="s">
        <v>19</v>
      </c>
      <c r="F233" s="209" t="s">
        <v>174</v>
      </c>
      <c r="G233" s="207"/>
      <c r="H233" s="208" t="s">
        <v>19</v>
      </c>
      <c r="I233" s="210"/>
      <c r="J233" s="207"/>
      <c r="K233" s="207"/>
      <c r="L233" s="211"/>
      <c r="M233" s="212"/>
      <c r="N233" s="213"/>
      <c r="O233" s="213"/>
      <c r="P233" s="213"/>
      <c r="Q233" s="213"/>
      <c r="R233" s="213"/>
      <c r="S233" s="213"/>
      <c r="T233" s="214"/>
      <c r="AT233" s="215" t="s">
        <v>158</v>
      </c>
      <c r="AU233" s="215" t="s">
        <v>87</v>
      </c>
      <c r="AV233" s="13" t="s">
        <v>85</v>
      </c>
      <c r="AW233" s="13" t="s">
        <v>34</v>
      </c>
      <c r="AX233" s="13" t="s">
        <v>77</v>
      </c>
      <c r="AY233" s="215" t="s">
        <v>148</v>
      </c>
    </row>
    <row r="234" spans="1:65" s="14" customFormat="1" ht="11.25">
      <c r="B234" s="216"/>
      <c r="C234" s="217"/>
      <c r="D234" s="202" t="s">
        <v>158</v>
      </c>
      <c r="E234" s="218" t="s">
        <v>19</v>
      </c>
      <c r="F234" s="219" t="s">
        <v>97</v>
      </c>
      <c r="G234" s="217"/>
      <c r="H234" s="220">
        <v>195.202</v>
      </c>
      <c r="I234" s="221"/>
      <c r="J234" s="217"/>
      <c r="K234" s="217"/>
      <c r="L234" s="222"/>
      <c r="M234" s="223"/>
      <c r="N234" s="224"/>
      <c r="O234" s="224"/>
      <c r="P234" s="224"/>
      <c r="Q234" s="224"/>
      <c r="R234" s="224"/>
      <c r="S234" s="224"/>
      <c r="T234" s="225"/>
      <c r="AT234" s="226" t="s">
        <v>158</v>
      </c>
      <c r="AU234" s="226" t="s">
        <v>87</v>
      </c>
      <c r="AV234" s="14" t="s">
        <v>87</v>
      </c>
      <c r="AW234" s="14" t="s">
        <v>34</v>
      </c>
      <c r="AX234" s="14" t="s">
        <v>77</v>
      </c>
      <c r="AY234" s="226" t="s">
        <v>148</v>
      </c>
    </row>
    <row r="235" spans="1:65" s="15" customFormat="1" ht="11.25">
      <c r="B235" s="227"/>
      <c r="C235" s="228"/>
      <c r="D235" s="202" t="s">
        <v>158</v>
      </c>
      <c r="E235" s="229" t="s">
        <v>19</v>
      </c>
      <c r="F235" s="230" t="s">
        <v>161</v>
      </c>
      <c r="G235" s="228"/>
      <c r="H235" s="231">
        <v>195.202</v>
      </c>
      <c r="I235" s="232"/>
      <c r="J235" s="228"/>
      <c r="K235" s="228"/>
      <c r="L235" s="233"/>
      <c r="M235" s="234"/>
      <c r="N235" s="235"/>
      <c r="O235" s="235"/>
      <c r="P235" s="235"/>
      <c r="Q235" s="235"/>
      <c r="R235" s="235"/>
      <c r="S235" s="235"/>
      <c r="T235" s="236"/>
      <c r="AT235" s="237" t="s">
        <v>158</v>
      </c>
      <c r="AU235" s="237" t="s">
        <v>87</v>
      </c>
      <c r="AV235" s="15" t="s">
        <v>154</v>
      </c>
      <c r="AW235" s="15" t="s">
        <v>34</v>
      </c>
      <c r="AX235" s="15" t="s">
        <v>85</v>
      </c>
      <c r="AY235" s="237" t="s">
        <v>148</v>
      </c>
    </row>
    <row r="236" spans="1:65" s="2" customFormat="1" ht="21.75" customHeight="1">
      <c r="A236" s="35"/>
      <c r="B236" s="36"/>
      <c r="C236" s="189" t="s">
        <v>282</v>
      </c>
      <c r="D236" s="189" t="s">
        <v>150</v>
      </c>
      <c r="E236" s="190" t="s">
        <v>283</v>
      </c>
      <c r="F236" s="191" t="s">
        <v>284</v>
      </c>
      <c r="G236" s="192" t="s">
        <v>94</v>
      </c>
      <c r="H236" s="193">
        <v>94.933000000000007</v>
      </c>
      <c r="I236" s="194"/>
      <c r="J236" s="195">
        <f>ROUND(I236*H236,2)</f>
        <v>0</v>
      </c>
      <c r="K236" s="191" t="s">
        <v>153</v>
      </c>
      <c r="L236" s="40"/>
      <c r="M236" s="196" t="s">
        <v>19</v>
      </c>
      <c r="N236" s="197" t="s">
        <v>48</v>
      </c>
      <c r="O236" s="65"/>
      <c r="P236" s="198">
        <f>O236*H236</f>
        <v>0</v>
      </c>
      <c r="Q236" s="198">
        <v>0</v>
      </c>
      <c r="R236" s="198">
        <f>Q236*H236</f>
        <v>0</v>
      </c>
      <c r="S236" s="198">
        <v>0</v>
      </c>
      <c r="T236" s="199">
        <f>S236*H236</f>
        <v>0</v>
      </c>
      <c r="U236" s="35"/>
      <c r="V236" s="35"/>
      <c r="W236" s="35"/>
      <c r="X236" s="35"/>
      <c r="Y236" s="35"/>
      <c r="Z236" s="35"/>
      <c r="AA236" s="35"/>
      <c r="AB236" s="35"/>
      <c r="AC236" s="35"/>
      <c r="AD236" s="35"/>
      <c r="AE236" s="35"/>
      <c r="AR236" s="200" t="s">
        <v>154</v>
      </c>
      <c r="AT236" s="200" t="s">
        <v>150</v>
      </c>
      <c r="AU236" s="200" t="s">
        <v>87</v>
      </c>
      <c r="AY236" s="18" t="s">
        <v>148</v>
      </c>
      <c r="BE236" s="201">
        <f>IF(N236="základní",J236,0)</f>
        <v>0</v>
      </c>
      <c r="BF236" s="201">
        <f>IF(N236="snížená",J236,0)</f>
        <v>0</v>
      </c>
      <c r="BG236" s="201">
        <f>IF(N236="zákl. přenesená",J236,0)</f>
        <v>0</v>
      </c>
      <c r="BH236" s="201">
        <f>IF(N236="sníž. přenesená",J236,0)</f>
        <v>0</v>
      </c>
      <c r="BI236" s="201">
        <f>IF(N236="nulová",J236,0)</f>
        <v>0</v>
      </c>
      <c r="BJ236" s="18" t="s">
        <v>85</v>
      </c>
      <c r="BK236" s="201">
        <f>ROUND(I236*H236,2)</f>
        <v>0</v>
      </c>
      <c r="BL236" s="18" t="s">
        <v>154</v>
      </c>
      <c r="BM236" s="200" t="s">
        <v>285</v>
      </c>
    </row>
    <row r="237" spans="1:65" s="2" customFormat="1" ht="58.5">
      <c r="A237" s="35"/>
      <c r="B237" s="36"/>
      <c r="C237" s="37"/>
      <c r="D237" s="202" t="s">
        <v>156</v>
      </c>
      <c r="E237" s="37"/>
      <c r="F237" s="203" t="s">
        <v>281</v>
      </c>
      <c r="G237" s="37"/>
      <c r="H237" s="37"/>
      <c r="I237" s="110"/>
      <c r="J237" s="37"/>
      <c r="K237" s="37"/>
      <c r="L237" s="40"/>
      <c r="M237" s="204"/>
      <c r="N237" s="205"/>
      <c r="O237" s="65"/>
      <c r="P237" s="65"/>
      <c r="Q237" s="65"/>
      <c r="R237" s="65"/>
      <c r="S237" s="65"/>
      <c r="T237" s="66"/>
      <c r="U237" s="35"/>
      <c r="V237" s="35"/>
      <c r="W237" s="35"/>
      <c r="X237" s="35"/>
      <c r="Y237" s="35"/>
      <c r="Z237" s="35"/>
      <c r="AA237" s="35"/>
      <c r="AB237" s="35"/>
      <c r="AC237" s="35"/>
      <c r="AD237" s="35"/>
      <c r="AE237" s="35"/>
      <c r="AT237" s="18" t="s">
        <v>156</v>
      </c>
      <c r="AU237" s="18" t="s">
        <v>87</v>
      </c>
    </row>
    <row r="238" spans="1:65" s="13" customFormat="1" ht="11.25">
      <c r="B238" s="206"/>
      <c r="C238" s="207"/>
      <c r="D238" s="202" t="s">
        <v>158</v>
      </c>
      <c r="E238" s="208" t="s">
        <v>19</v>
      </c>
      <c r="F238" s="209" t="s">
        <v>176</v>
      </c>
      <c r="G238" s="207"/>
      <c r="H238" s="208" t="s">
        <v>19</v>
      </c>
      <c r="I238" s="210"/>
      <c r="J238" s="207"/>
      <c r="K238" s="207"/>
      <c r="L238" s="211"/>
      <c r="M238" s="212"/>
      <c r="N238" s="213"/>
      <c r="O238" s="213"/>
      <c r="P238" s="213"/>
      <c r="Q238" s="213"/>
      <c r="R238" s="213"/>
      <c r="S238" s="213"/>
      <c r="T238" s="214"/>
      <c r="AT238" s="215" t="s">
        <v>158</v>
      </c>
      <c r="AU238" s="215" t="s">
        <v>87</v>
      </c>
      <c r="AV238" s="13" t="s">
        <v>85</v>
      </c>
      <c r="AW238" s="13" t="s">
        <v>34</v>
      </c>
      <c r="AX238" s="13" t="s">
        <v>77</v>
      </c>
      <c r="AY238" s="215" t="s">
        <v>148</v>
      </c>
    </row>
    <row r="239" spans="1:65" s="14" customFormat="1" ht="11.25">
      <c r="B239" s="216"/>
      <c r="C239" s="217"/>
      <c r="D239" s="202" t="s">
        <v>158</v>
      </c>
      <c r="E239" s="218" t="s">
        <v>19</v>
      </c>
      <c r="F239" s="219" t="s">
        <v>101</v>
      </c>
      <c r="G239" s="217"/>
      <c r="H239" s="220">
        <v>94.933000000000007</v>
      </c>
      <c r="I239" s="221"/>
      <c r="J239" s="217"/>
      <c r="K239" s="217"/>
      <c r="L239" s="222"/>
      <c r="M239" s="223"/>
      <c r="N239" s="224"/>
      <c r="O239" s="224"/>
      <c r="P239" s="224"/>
      <c r="Q239" s="224"/>
      <c r="R239" s="224"/>
      <c r="S239" s="224"/>
      <c r="T239" s="225"/>
      <c r="AT239" s="226" t="s">
        <v>158</v>
      </c>
      <c r="AU239" s="226" t="s">
        <v>87</v>
      </c>
      <c r="AV239" s="14" t="s">
        <v>87</v>
      </c>
      <c r="AW239" s="14" t="s">
        <v>34</v>
      </c>
      <c r="AX239" s="14" t="s">
        <v>77</v>
      </c>
      <c r="AY239" s="226" t="s">
        <v>148</v>
      </c>
    </row>
    <row r="240" spans="1:65" s="15" customFormat="1" ht="11.25">
      <c r="B240" s="227"/>
      <c r="C240" s="228"/>
      <c r="D240" s="202" t="s">
        <v>158</v>
      </c>
      <c r="E240" s="229" t="s">
        <v>19</v>
      </c>
      <c r="F240" s="230" t="s">
        <v>161</v>
      </c>
      <c r="G240" s="228"/>
      <c r="H240" s="231">
        <v>94.933000000000007</v>
      </c>
      <c r="I240" s="232"/>
      <c r="J240" s="228"/>
      <c r="K240" s="228"/>
      <c r="L240" s="233"/>
      <c r="M240" s="234"/>
      <c r="N240" s="235"/>
      <c r="O240" s="235"/>
      <c r="P240" s="235"/>
      <c r="Q240" s="235"/>
      <c r="R240" s="235"/>
      <c r="S240" s="235"/>
      <c r="T240" s="236"/>
      <c r="AT240" s="237" t="s">
        <v>158</v>
      </c>
      <c r="AU240" s="237" t="s">
        <v>87</v>
      </c>
      <c r="AV240" s="15" t="s">
        <v>154</v>
      </c>
      <c r="AW240" s="15" t="s">
        <v>34</v>
      </c>
      <c r="AX240" s="15" t="s">
        <v>85</v>
      </c>
      <c r="AY240" s="237" t="s">
        <v>148</v>
      </c>
    </row>
    <row r="241" spans="1:65" s="2" customFormat="1" ht="21.75" customHeight="1">
      <c r="A241" s="35"/>
      <c r="B241" s="36"/>
      <c r="C241" s="189" t="s">
        <v>286</v>
      </c>
      <c r="D241" s="189" t="s">
        <v>150</v>
      </c>
      <c r="E241" s="190" t="s">
        <v>287</v>
      </c>
      <c r="F241" s="191" t="s">
        <v>288</v>
      </c>
      <c r="G241" s="192" t="s">
        <v>94</v>
      </c>
      <c r="H241" s="193">
        <v>247.68100000000001</v>
      </c>
      <c r="I241" s="194"/>
      <c r="J241" s="195">
        <f>ROUND(I241*H241,2)</f>
        <v>0</v>
      </c>
      <c r="K241" s="191" t="s">
        <v>153</v>
      </c>
      <c r="L241" s="40"/>
      <c r="M241" s="196" t="s">
        <v>19</v>
      </c>
      <c r="N241" s="197" t="s">
        <v>48</v>
      </c>
      <c r="O241" s="65"/>
      <c r="P241" s="198">
        <f>O241*H241</f>
        <v>0</v>
      </c>
      <c r="Q241" s="198">
        <v>0.13188</v>
      </c>
      <c r="R241" s="198">
        <f>Q241*H241</f>
        <v>32.66417028</v>
      </c>
      <c r="S241" s="198">
        <v>0</v>
      </c>
      <c r="T241" s="199">
        <f>S241*H241</f>
        <v>0</v>
      </c>
      <c r="U241" s="35"/>
      <c r="V241" s="35"/>
      <c r="W241" s="35"/>
      <c r="X241" s="35"/>
      <c r="Y241" s="35"/>
      <c r="Z241" s="35"/>
      <c r="AA241" s="35"/>
      <c r="AB241" s="35"/>
      <c r="AC241" s="35"/>
      <c r="AD241" s="35"/>
      <c r="AE241" s="35"/>
      <c r="AR241" s="200" t="s">
        <v>154</v>
      </c>
      <c r="AT241" s="200" t="s">
        <v>150</v>
      </c>
      <c r="AU241" s="200" t="s">
        <v>87</v>
      </c>
      <c r="AY241" s="18" t="s">
        <v>148</v>
      </c>
      <c r="BE241" s="201">
        <f>IF(N241="základní",J241,0)</f>
        <v>0</v>
      </c>
      <c r="BF241" s="201">
        <f>IF(N241="snížená",J241,0)</f>
        <v>0</v>
      </c>
      <c r="BG241" s="201">
        <f>IF(N241="zákl. přenesená",J241,0)</f>
        <v>0</v>
      </c>
      <c r="BH241" s="201">
        <f>IF(N241="sníž. přenesená",J241,0)</f>
        <v>0</v>
      </c>
      <c r="BI241" s="201">
        <f>IF(N241="nulová",J241,0)</f>
        <v>0</v>
      </c>
      <c r="BJ241" s="18" t="s">
        <v>85</v>
      </c>
      <c r="BK241" s="201">
        <f>ROUND(I241*H241,2)</f>
        <v>0</v>
      </c>
      <c r="BL241" s="18" t="s">
        <v>154</v>
      </c>
      <c r="BM241" s="200" t="s">
        <v>289</v>
      </c>
    </row>
    <row r="242" spans="1:65" s="2" customFormat="1" ht="39">
      <c r="A242" s="35"/>
      <c r="B242" s="36"/>
      <c r="C242" s="37"/>
      <c r="D242" s="202" t="s">
        <v>156</v>
      </c>
      <c r="E242" s="37"/>
      <c r="F242" s="203" t="s">
        <v>290</v>
      </c>
      <c r="G242" s="37"/>
      <c r="H242" s="37"/>
      <c r="I242" s="110"/>
      <c r="J242" s="37"/>
      <c r="K242" s="37"/>
      <c r="L242" s="40"/>
      <c r="M242" s="204"/>
      <c r="N242" s="205"/>
      <c r="O242" s="65"/>
      <c r="P242" s="65"/>
      <c r="Q242" s="65"/>
      <c r="R242" s="65"/>
      <c r="S242" s="65"/>
      <c r="T242" s="66"/>
      <c r="U242" s="35"/>
      <c r="V242" s="35"/>
      <c r="W242" s="35"/>
      <c r="X242" s="35"/>
      <c r="Y242" s="35"/>
      <c r="Z242" s="35"/>
      <c r="AA242" s="35"/>
      <c r="AB242" s="35"/>
      <c r="AC242" s="35"/>
      <c r="AD242" s="35"/>
      <c r="AE242" s="35"/>
      <c r="AT242" s="18" t="s">
        <v>156</v>
      </c>
      <c r="AU242" s="18" t="s">
        <v>87</v>
      </c>
    </row>
    <row r="243" spans="1:65" s="13" customFormat="1" ht="11.25">
      <c r="B243" s="206"/>
      <c r="C243" s="207"/>
      <c r="D243" s="202" t="s">
        <v>158</v>
      </c>
      <c r="E243" s="208" t="s">
        <v>19</v>
      </c>
      <c r="F243" s="209" t="s">
        <v>291</v>
      </c>
      <c r="G243" s="207"/>
      <c r="H243" s="208" t="s">
        <v>19</v>
      </c>
      <c r="I243" s="210"/>
      <c r="J243" s="207"/>
      <c r="K243" s="207"/>
      <c r="L243" s="211"/>
      <c r="M243" s="212"/>
      <c r="N243" s="213"/>
      <c r="O243" s="213"/>
      <c r="P243" s="213"/>
      <c r="Q243" s="213"/>
      <c r="R243" s="213"/>
      <c r="S243" s="213"/>
      <c r="T243" s="214"/>
      <c r="AT243" s="215" t="s">
        <v>158</v>
      </c>
      <c r="AU243" s="215" t="s">
        <v>87</v>
      </c>
      <c r="AV243" s="13" t="s">
        <v>85</v>
      </c>
      <c r="AW243" s="13" t="s">
        <v>34</v>
      </c>
      <c r="AX243" s="13" t="s">
        <v>77</v>
      </c>
      <c r="AY243" s="215" t="s">
        <v>148</v>
      </c>
    </row>
    <row r="244" spans="1:65" s="14" customFormat="1" ht="11.25">
      <c r="B244" s="216"/>
      <c r="C244" s="217"/>
      <c r="D244" s="202" t="s">
        <v>158</v>
      </c>
      <c r="E244" s="218" t="s">
        <v>19</v>
      </c>
      <c r="F244" s="219" t="s">
        <v>292</v>
      </c>
      <c r="G244" s="217"/>
      <c r="H244" s="220">
        <v>247.68100000000001</v>
      </c>
      <c r="I244" s="221"/>
      <c r="J244" s="217"/>
      <c r="K244" s="217"/>
      <c r="L244" s="222"/>
      <c r="M244" s="223"/>
      <c r="N244" s="224"/>
      <c r="O244" s="224"/>
      <c r="P244" s="224"/>
      <c r="Q244" s="224"/>
      <c r="R244" s="224"/>
      <c r="S244" s="224"/>
      <c r="T244" s="225"/>
      <c r="AT244" s="226" t="s">
        <v>158</v>
      </c>
      <c r="AU244" s="226" t="s">
        <v>87</v>
      </c>
      <c r="AV244" s="14" t="s">
        <v>87</v>
      </c>
      <c r="AW244" s="14" t="s">
        <v>34</v>
      </c>
      <c r="AX244" s="14" t="s">
        <v>77</v>
      </c>
      <c r="AY244" s="226" t="s">
        <v>148</v>
      </c>
    </row>
    <row r="245" spans="1:65" s="15" customFormat="1" ht="11.25">
      <c r="B245" s="227"/>
      <c r="C245" s="228"/>
      <c r="D245" s="202" t="s">
        <v>158</v>
      </c>
      <c r="E245" s="229" t="s">
        <v>19</v>
      </c>
      <c r="F245" s="230" t="s">
        <v>161</v>
      </c>
      <c r="G245" s="228"/>
      <c r="H245" s="231">
        <v>247.68100000000001</v>
      </c>
      <c r="I245" s="232"/>
      <c r="J245" s="228"/>
      <c r="K245" s="228"/>
      <c r="L245" s="233"/>
      <c r="M245" s="234"/>
      <c r="N245" s="235"/>
      <c r="O245" s="235"/>
      <c r="P245" s="235"/>
      <c r="Q245" s="235"/>
      <c r="R245" s="235"/>
      <c r="S245" s="235"/>
      <c r="T245" s="236"/>
      <c r="AT245" s="237" t="s">
        <v>158</v>
      </c>
      <c r="AU245" s="237" t="s">
        <v>87</v>
      </c>
      <c r="AV245" s="15" t="s">
        <v>154</v>
      </c>
      <c r="AW245" s="15" t="s">
        <v>34</v>
      </c>
      <c r="AX245" s="15" t="s">
        <v>85</v>
      </c>
      <c r="AY245" s="237" t="s">
        <v>148</v>
      </c>
    </row>
    <row r="246" spans="1:65" s="2" customFormat="1" ht="21.75" customHeight="1">
      <c r="A246" s="35"/>
      <c r="B246" s="36"/>
      <c r="C246" s="189" t="s">
        <v>293</v>
      </c>
      <c r="D246" s="189" t="s">
        <v>150</v>
      </c>
      <c r="E246" s="190" t="s">
        <v>294</v>
      </c>
      <c r="F246" s="191" t="s">
        <v>295</v>
      </c>
      <c r="G246" s="192" t="s">
        <v>94</v>
      </c>
      <c r="H246" s="193">
        <v>1450.711</v>
      </c>
      <c r="I246" s="194"/>
      <c r="J246" s="195">
        <f>ROUND(I246*H246,2)</f>
        <v>0</v>
      </c>
      <c r="K246" s="191" t="s">
        <v>153</v>
      </c>
      <c r="L246" s="40"/>
      <c r="M246" s="196" t="s">
        <v>19</v>
      </c>
      <c r="N246" s="197" t="s">
        <v>48</v>
      </c>
      <c r="O246" s="65"/>
      <c r="P246" s="198">
        <f>O246*H246</f>
        <v>0</v>
      </c>
      <c r="Q246" s="198">
        <v>0</v>
      </c>
      <c r="R246" s="198">
        <f>Q246*H246</f>
        <v>0</v>
      </c>
      <c r="S246" s="198">
        <v>0</v>
      </c>
      <c r="T246" s="199">
        <f>S246*H246</f>
        <v>0</v>
      </c>
      <c r="U246" s="35"/>
      <c r="V246" s="35"/>
      <c r="W246" s="35"/>
      <c r="X246" s="35"/>
      <c r="Y246" s="35"/>
      <c r="Z246" s="35"/>
      <c r="AA246" s="35"/>
      <c r="AB246" s="35"/>
      <c r="AC246" s="35"/>
      <c r="AD246" s="35"/>
      <c r="AE246" s="35"/>
      <c r="AR246" s="200" t="s">
        <v>154</v>
      </c>
      <c r="AT246" s="200" t="s">
        <v>150</v>
      </c>
      <c r="AU246" s="200" t="s">
        <v>87</v>
      </c>
      <c r="AY246" s="18" t="s">
        <v>148</v>
      </c>
      <c r="BE246" s="201">
        <f>IF(N246="základní",J246,0)</f>
        <v>0</v>
      </c>
      <c r="BF246" s="201">
        <f>IF(N246="snížená",J246,0)</f>
        <v>0</v>
      </c>
      <c r="BG246" s="201">
        <f>IF(N246="zákl. přenesená",J246,0)</f>
        <v>0</v>
      </c>
      <c r="BH246" s="201">
        <f>IF(N246="sníž. přenesená",J246,0)</f>
        <v>0</v>
      </c>
      <c r="BI246" s="201">
        <f>IF(N246="nulová",J246,0)</f>
        <v>0</v>
      </c>
      <c r="BJ246" s="18" t="s">
        <v>85</v>
      </c>
      <c r="BK246" s="201">
        <f>ROUND(I246*H246,2)</f>
        <v>0</v>
      </c>
      <c r="BL246" s="18" t="s">
        <v>154</v>
      </c>
      <c r="BM246" s="200" t="s">
        <v>296</v>
      </c>
    </row>
    <row r="247" spans="1:65" s="2" customFormat="1" ht="48.75">
      <c r="A247" s="35"/>
      <c r="B247" s="36"/>
      <c r="C247" s="37"/>
      <c r="D247" s="202" t="s">
        <v>156</v>
      </c>
      <c r="E247" s="37"/>
      <c r="F247" s="203" t="s">
        <v>297</v>
      </c>
      <c r="G247" s="37"/>
      <c r="H247" s="37"/>
      <c r="I247" s="110"/>
      <c r="J247" s="37"/>
      <c r="K247" s="37"/>
      <c r="L247" s="40"/>
      <c r="M247" s="204"/>
      <c r="N247" s="205"/>
      <c r="O247" s="65"/>
      <c r="P247" s="65"/>
      <c r="Q247" s="65"/>
      <c r="R247" s="65"/>
      <c r="S247" s="65"/>
      <c r="T247" s="66"/>
      <c r="U247" s="35"/>
      <c r="V247" s="35"/>
      <c r="W247" s="35"/>
      <c r="X247" s="35"/>
      <c r="Y247" s="35"/>
      <c r="Z247" s="35"/>
      <c r="AA247" s="35"/>
      <c r="AB247" s="35"/>
      <c r="AC247" s="35"/>
      <c r="AD247" s="35"/>
      <c r="AE247" s="35"/>
      <c r="AT247" s="18" t="s">
        <v>156</v>
      </c>
      <c r="AU247" s="18" t="s">
        <v>87</v>
      </c>
    </row>
    <row r="248" spans="1:65" s="13" customFormat="1" ht="11.25">
      <c r="B248" s="206"/>
      <c r="C248" s="207"/>
      <c r="D248" s="202" t="s">
        <v>158</v>
      </c>
      <c r="E248" s="208" t="s">
        <v>19</v>
      </c>
      <c r="F248" s="209" t="s">
        <v>172</v>
      </c>
      <c r="G248" s="207"/>
      <c r="H248" s="208" t="s">
        <v>19</v>
      </c>
      <c r="I248" s="210"/>
      <c r="J248" s="207"/>
      <c r="K248" s="207"/>
      <c r="L248" s="211"/>
      <c r="M248" s="212"/>
      <c r="N248" s="213"/>
      <c r="O248" s="213"/>
      <c r="P248" s="213"/>
      <c r="Q248" s="213"/>
      <c r="R248" s="213"/>
      <c r="S248" s="213"/>
      <c r="T248" s="214"/>
      <c r="AT248" s="215" t="s">
        <v>158</v>
      </c>
      <c r="AU248" s="215" t="s">
        <v>87</v>
      </c>
      <c r="AV248" s="13" t="s">
        <v>85</v>
      </c>
      <c r="AW248" s="13" t="s">
        <v>34</v>
      </c>
      <c r="AX248" s="13" t="s">
        <v>77</v>
      </c>
      <c r="AY248" s="215" t="s">
        <v>148</v>
      </c>
    </row>
    <row r="249" spans="1:65" s="14" customFormat="1" ht="11.25">
      <c r="B249" s="216"/>
      <c r="C249" s="217"/>
      <c r="D249" s="202" t="s">
        <v>158</v>
      </c>
      <c r="E249" s="218" t="s">
        <v>19</v>
      </c>
      <c r="F249" s="219" t="s">
        <v>92</v>
      </c>
      <c r="G249" s="217"/>
      <c r="H249" s="220">
        <v>1450.711</v>
      </c>
      <c r="I249" s="221"/>
      <c r="J249" s="217"/>
      <c r="K249" s="217"/>
      <c r="L249" s="222"/>
      <c r="M249" s="223"/>
      <c r="N249" s="224"/>
      <c r="O249" s="224"/>
      <c r="P249" s="224"/>
      <c r="Q249" s="224"/>
      <c r="R249" s="224"/>
      <c r="S249" s="224"/>
      <c r="T249" s="225"/>
      <c r="AT249" s="226" t="s">
        <v>158</v>
      </c>
      <c r="AU249" s="226" t="s">
        <v>87</v>
      </c>
      <c r="AV249" s="14" t="s">
        <v>87</v>
      </c>
      <c r="AW249" s="14" t="s">
        <v>34</v>
      </c>
      <c r="AX249" s="14" t="s">
        <v>77</v>
      </c>
      <c r="AY249" s="226" t="s">
        <v>148</v>
      </c>
    </row>
    <row r="250" spans="1:65" s="15" customFormat="1" ht="11.25">
      <c r="B250" s="227"/>
      <c r="C250" s="228"/>
      <c r="D250" s="202" t="s">
        <v>158</v>
      </c>
      <c r="E250" s="229" t="s">
        <v>19</v>
      </c>
      <c r="F250" s="230" t="s">
        <v>161</v>
      </c>
      <c r="G250" s="228"/>
      <c r="H250" s="231">
        <v>1450.711</v>
      </c>
      <c r="I250" s="232"/>
      <c r="J250" s="228"/>
      <c r="K250" s="228"/>
      <c r="L250" s="233"/>
      <c r="M250" s="234"/>
      <c r="N250" s="235"/>
      <c r="O250" s="235"/>
      <c r="P250" s="235"/>
      <c r="Q250" s="235"/>
      <c r="R250" s="235"/>
      <c r="S250" s="235"/>
      <c r="T250" s="236"/>
      <c r="AT250" s="237" t="s">
        <v>158</v>
      </c>
      <c r="AU250" s="237" t="s">
        <v>87</v>
      </c>
      <c r="AV250" s="15" t="s">
        <v>154</v>
      </c>
      <c r="AW250" s="15" t="s">
        <v>34</v>
      </c>
      <c r="AX250" s="15" t="s">
        <v>85</v>
      </c>
      <c r="AY250" s="237" t="s">
        <v>148</v>
      </c>
    </row>
    <row r="251" spans="1:65" s="2" customFormat="1" ht="21.75" customHeight="1">
      <c r="A251" s="35"/>
      <c r="B251" s="36"/>
      <c r="C251" s="189" t="s">
        <v>298</v>
      </c>
      <c r="D251" s="189" t="s">
        <v>150</v>
      </c>
      <c r="E251" s="190" t="s">
        <v>299</v>
      </c>
      <c r="F251" s="191" t="s">
        <v>300</v>
      </c>
      <c r="G251" s="192" t="s">
        <v>94</v>
      </c>
      <c r="H251" s="193">
        <v>94.933000000000007</v>
      </c>
      <c r="I251" s="194"/>
      <c r="J251" s="195">
        <f>ROUND(I251*H251,2)</f>
        <v>0</v>
      </c>
      <c r="K251" s="191" t="s">
        <v>153</v>
      </c>
      <c r="L251" s="40"/>
      <c r="M251" s="196" t="s">
        <v>19</v>
      </c>
      <c r="N251" s="197" t="s">
        <v>48</v>
      </c>
      <c r="O251" s="65"/>
      <c r="P251" s="198">
        <f>O251*H251</f>
        <v>0</v>
      </c>
      <c r="Q251" s="198">
        <v>0</v>
      </c>
      <c r="R251" s="198">
        <f>Q251*H251</f>
        <v>0</v>
      </c>
      <c r="S251" s="198">
        <v>0</v>
      </c>
      <c r="T251" s="199">
        <f>S251*H251</f>
        <v>0</v>
      </c>
      <c r="U251" s="35"/>
      <c r="V251" s="35"/>
      <c r="W251" s="35"/>
      <c r="X251" s="35"/>
      <c r="Y251" s="35"/>
      <c r="Z251" s="35"/>
      <c r="AA251" s="35"/>
      <c r="AB251" s="35"/>
      <c r="AC251" s="35"/>
      <c r="AD251" s="35"/>
      <c r="AE251" s="35"/>
      <c r="AR251" s="200" t="s">
        <v>154</v>
      </c>
      <c r="AT251" s="200" t="s">
        <v>150</v>
      </c>
      <c r="AU251" s="200" t="s">
        <v>87</v>
      </c>
      <c r="AY251" s="18" t="s">
        <v>148</v>
      </c>
      <c r="BE251" s="201">
        <f>IF(N251="základní",J251,0)</f>
        <v>0</v>
      </c>
      <c r="BF251" s="201">
        <f>IF(N251="snížená",J251,0)</f>
        <v>0</v>
      </c>
      <c r="BG251" s="201">
        <f>IF(N251="zákl. přenesená",J251,0)</f>
        <v>0</v>
      </c>
      <c r="BH251" s="201">
        <f>IF(N251="sníž. přenesená",J251,0)</f>
        <v>0</v>
      </c>
      <c r="BI251" s="201">
        <f>IF(N251="nulová",J251,0)</f>
        <v>0</v>
      </c>
      <c r="BJ251" s="18" t="s">
        <v>85</v>
      </c>
      <c r="BK251" s="201">
        <f>ROUND(I251*H251,2)</f>
        <v>0</v>
      </c>
      <c r="BL251" s="18" t="s">
        <v>154</v>
      </c>
      <c r="BM251" s="200" t="s">
        <v>301</v>
      </c>
    </row>
    <row r="252" spans="1:65" s="2" customFormat="1" ht="48.75">
      <c r="A252" s="35"/>
      <c r="B252" s="36"/>
      <c r="C252" s="37"/>
      <c r="D252" s="202" t="s">
        <v>156</v>
      </c>
      <c r="E252" s="37"/>
      <c r="F252" s="203" t="s">
        <v>302</v>
      </c>
      <c r="G252" s="37"/>
      <c r="H252" s="37"/>
      <c r="I252" s="110"/>
      <c r="J252" s="37"/>
      <c r="K252" s="37"/>
      <c r="L252" s="40"/>
      <c r="M252" s="204"/>
      <c r="N252" s="205"/>
      <c r="O252" s="65"/>
      <c r="P252" s="65"/>
      <c r="Q252" s="65"/>
      <c r="R252" s="65"/>
      <c r="S252" s="65"/>
      <c r="T252" s="66"/>
      <c r="U252" s="35"/>
      <c r="V252" s="35"/>
      <c r="W252" s="35"/>
      <c r="X252" s="35"/>
      <c r="Y252" s="35"/>
      <c r="Z252" s="35"/>
      <c r="AA252" s="35"/>
      <c r="AB252" s="35"/>
      <c r="AC252" s="35"/>
      <c r="AD252" s="35"/>
      <c r="AE252" s="35"/>
      <c r="AT252" s="18" t="s">
        <v>156</v>
      </c>
      <c r="AU252" s="18" t="s">
        <v>87</v>
      </c>
    </row>
    <row r="253" spans="1:65" s="13" customFormat="1" ht="11.25">
      <c r="B253" s="206"/>
      <c r="C253" s="207"/>
      <c r="D253" s="202" t="s">
        <v>158</v>
      </c>
      <c r="E253" s="208" t="s">
        <v>19</v>
      </c>
      <c r="F253" s="209" t="s">
        <v>176</v>
      </c>
      <c r="G253" s="207"/>
      <c r="H253" s="208" t="s">
        <v>19</v>
      </c>
      <c r="I253" s="210"/>
      <c r="J253" s="207"/>
      <c r="K253" s="207"/>
      <c r="L253" s="211"/>
      <c r="M253" s="212"/>
      <c r="N253" s="213"/>
      <c r="O253" s="213"/>
      <c r="P253" s="213"/>
      <c r="Q253" s="213"/>
      <c r="R253" s="213"/>
      <c r="S253" s="213"/>
      <c r="T253" s="214"/>
      <c r="AT253" s="215" t="s">
        <v>158</v>
      </c>
      <c r="AU253" s="215" t="s">
        <v>87</v>
      </c>
      <c r="AV253" s="13" t="s">
        <v>85</v>
      </c>
      <c r="AW253" s="13" t="s">
        <v>34</v>
      </c>
      <c r="AX253" s="13" t="s">
        <v>77</v>
      </c>
      <c r="AY253" s="215" t="s">
        <v>148</v>
      </c>
    </row>
    <row r="254" spans="1:65" s="14" customFormat="1" ht="11.25">
      <c r="B254" s="216"/>
      <c r="C254" s="217"/>
      <c r="D254" s="202" t="s">
        <v>158</v>
      </c>
      <c r="E254" s="218" t="s">
        <v>19</v>
      </c>
      <c r="F254" s="219" t="s">
        <v>101</v>
      </c>
      <c r="G254" s="217"/>
      <c r="H254" s="220">
        <v>94.933000000000007</v>
      </c>
      <c r="I254" s="221"/>
      <c r="J254" s="217"/>
      <c r="K254" s="217"/>
      <c r="L254" s="222"/>
      <c r="M254" s="223"/>
      <c r="N254" s="224"/>
      <c r="O254" s="224"/>
      <c r="P254" s="224"/>
      <c r="Q254" s="224"/>
      <c r="R254" s="224"/>
      <c r="S254" s="224"/>
      <c r="T254" s="225"/>
      <c r="AT254" s="226" t="s">
        <v>158</v>
      </c>
      <c r="AU254" s="226" t="s">
        <v>87</v>
      </c>
      <c r="AV254" s="14" t="s">
        <v>87</v>
      </c>
      <c r="AW254" s="14" t="s">
        <v>34</v>
      </c>
      <c r="AX254" s="14" t="s">
        <v>77</v>
      </c>
      <c r="AY254" s="226" t="s">
        <v>148</v>
      </c>
    </row>
    <row r="255" spans="1:65" s="15" customFormat="1" ht="11.25">
      <c r="B255" s="227"/>
      <c r="C255" s="228"/>
      <c r="D255" s="202" t="s">
        <v>158</v>
      </c>
      <c r="E255" s="229" t="s">
        <v>19</v>
      </c>
      <c r="F255" s="230" t="s">
        <v>161</v>
      </c>
      <c r="G255" s="228"/>
      <c r="H255" s="231">
        <v>94.933000000000007</v>
      </c>
      <c r="I255" s="232"/>
      <c r="J255" s="228"/>
      <c r="K255" s="228"/>
      <c r="L255" s="233"/>
      <c r="M255" s="234"/>
      <c r="N255" s="235"/>
      <c r="O255" s="235"/>
      <c r="P255" s="235"/>
      <c r="Q255" s="235"/>
      <c r="R255" s="235"/>
      <c r="S255" s="235"/>
      <c r="T255" s="236"/>
      <c r="AT255" s="237" t="s">
        <v>158</v>
      </c>
      <c r="AU255" s="237" t="s">
        <v>87</v>
      </c>
      <c r="AV255" s="15" t="s">
        <v>154</v>
      </c>
      <c r="AW255" s="15" t="s">
        <v>34</v>
      </c>
      <c r="AX255" s="15" t="s">
        <v>85</v>
      </c>
      <c r="AY255" s="237" t="s">
        <v>148</v>
      </c>
    </row>
    <row r="256" spans="1:65" s="2" customFormat="1" ht="21.75" customHeight="1">
      <c r="A256" s="35"/>
      <c r="B256" s="36"/>
      <c r="C256" s="189" t="s">
        <v>303</v>
      </c>
      <c r="D256" s="189" t="s">
        <v>150</v>
      </c>
      <c r="E256" s="190" t="s">
        <v>304</v>
      </c>
      <c r="F256" s="191" t="s">
        <v>305</v>
      </c>
      <c r="G256" s="192" t="s">
        <v>94</v>
      </c>
      <c r="H256" s="193">
        <v>412.80099999999999</v>
      </c>
      <c r="I256" s="194"/>
      <c r="J256" s="195">
        <f>ROUND(I256*H256,2)</f>
        <v>0</v>
      </c>
      <c r="K256" s="191" t="s">
        <v>153</v>
      </c>
      <c r="L256" s="40"/>
      <c r="M256" s="196" t="s">
        <v>19</v>
      </c>
      <c r="N256" s="197" t="s">
        <v>48</v>
      </c>
      <c r="O256" s="65"/>
      <c r="P256" s="198">
        <f>O256*H256</f>
        <v>0</v>
      </c>
      <c r="Q256" s="198">
        <v>0.20745</v>
      </c>
      <c r="R256" s="198">
        <f>Q256*H256</f>
        <v>85.635567449999996</v>
      </c>
      <c r="S256" s="198">
        <v>0</v>
      </c>
      <c r="T256" s="199">
        <f>S256*H256</f>
        <v>0</v>
      </c>
      <c r="U256" s="35"/>
      <c r="V256" s="35"/>
      <c r="W256" s="35"/>
      <c r="X256" s="35"/>
      <c r="Y256" s="35"/>
      <c r="Z256" s="35"/>
      <c r="AA256" s="35"/>
      <c r="AB256" s="35"/>
      <c r="AC256" s="35"/>
      <c r="AD256" s="35"/>
      <c r="AE256" s="35"/>
      <c r="AR256" s="200" t="s">
        <v>154</v>
      </c>
      <c r="AT256" s="200" t="s">
        <v>150</v>
      </c>
      <c r="AU256" s="200" t="s">
        <v>87</v>
      </c>
      <c r="AY256" s="18" t="s">
        <v>148</v>
      </c>
      <c r="BE256" s="201">
        <f>IF(N256="základní",J256,0)</f>
        <v>0</v>
      </c>
      <c r="BF256" s="201">
        <f>IF(N256="snížená",J256,0)</f>
        <v>0</v>
      </c>
      <c r="BG256" s="201">
        <f>IF(N256="zákl. přenesená",J256,0)</f>
        <v>0</v>
      </c>
      <c r="BH256" s="201">
        <f>IF(N256="sníž. přenesená",J256,0)</f>
        <v>0</v>
      </c>
      <c r="BI256" s="201">
        <f>IF(N256="nulová",J256,0)</f>
        <v>0</v>
      </c>
      <c r="BJ256" s="18" t="s">
        <v>85</v>
      </c>
      <c r="BK256" s="201">
        <f>ROUND(I256*H256,2)</f>
        <v>0</v>
      </c>
      <c r="BL256" s="18" t="s">
        <v>154</v>
      </c>
      <c r="BM256" s="200" t="s">
        <v>306</v>
      </c>
    </row>
    <row r="257" spans="1:65" s="2" customFormat="1" ht="87.75">
      <c r="A257" s="35"/>
      <c r="B257" s="36"/>
      <c r="C257" s="37"/>
      <c r="D257" s="202" t="s">
        <v>156</v>
      </c>
      <c r="E257" s="37"/>
      <c r="F257" s="203" t="s">
        <v>307</v>
      </c>
      <c r="G257" s="37"/>
      <c r="H257" s="37"/>
      <c r="I257" s="110"/>
      <c r="J257" s="37"/>
      <c r="K257" s="37"/>
      <c r="L257" s="40"/>
      <c r="M257" s="204"/>
      <c r="N257" s="205"/>
      <c r="O257" s="65"/>
      <c r="P257" s="65"/>
      <c r="Q257" s="65"/>
      <c r="R257" s="65"/>
      <c r="S257" s="65"/>
      <c r="T257" s="66"/>
      <c r="U257" s="35"/>
      <c r="V257" s="35"/>
      <c r="W257" s="35"/>
      <c r="X257" s="35"/>
      <c r="Y257" s="35"/>
      <c r="Z257" s="35"/>
      <c r="AA257" s="35"/>
      <c r="AB257" s="35"/>
      <c r="AC257" s="35"/>
      <c r="AD257" s="35"/>
      <c r="AE257" s="35"/>
      <c r="AT257" s="18" t="s">
        <v>156</v>
      </c>
      <c r="AU257" s="18" t="s">
        <v>87</v>
      </c>
    </row>
    <row r="258" spans="1:65" s="13" customFormat="1" ht="11.25">
      <c r="B258" s="206"/>
      <c r="C258" s="207"/>
      <c r="D258" s="202" t="s">
        <v>158</v>
      </c>
      <c r="E258" s="208" t="s">
        <v>19</v>
      </c>
      <c r="F258" s="209" t="s">
        <v>308</v>
      </c>
      <c r="G258" s="207"/>
      <c r="H258" s="208" t="s">
        <v>19</v>
      </c>
      <c r="I258" s="210"/>
      <c r="J258" s="207"/>
      <c r="K258" s="207"/>
      <c r="L258" s="211"/>
      <c r="M258" s="212"/>
      <c r="N258" s="213"/>
      <c r="O258" s="213"/>
      <c r="P258" s="213"/>
      <c r="Q258" s="213"/>
      <c r="R258" s="213"/>
      <c r="S258" s="213"/>
      <c r="T258" s="214"/>
      <c r="AT258" s="215" t="s">
        <v>158</v>
      </c>
      <c r="AU258" s="215" t="s">
        <v>87</v>
      </c>
      <c r="AV258" s="13" t="s">
        <v>85</v>
      </c>
      <c r="AW258" s="13" t="s">
        <v>34</v>
      </c>
      <c r="AX258" s="13" t="s">
        <v>77</v>
      </c>
      <c r="AY258" s="215" t="s">
        <v>148</v>
      </c>
    </row>
    <row r="259" spans="1:65" s="14" customFormat="1" ht="11.25">
      <c r="B259" s="216"/>
      <c r="C259" s="217"/>
      <c r="D259" s="202" t="s">
        <v>158</v>
      </c>
      <c r="E259" s="218" t="s">
        <v>19</v>
      </c>
      <c r="F259" s="219" t="s">
        <v>309</v>
      </c>
      <c r="G259" s="217"/>
      <c r="H259" s="220">
        <v>412.80099999999999</v>
      </c>
      <c r="I259" s="221"/>
      <c r="J259" s="217"/>
      <c r="K259" s="217"/>
      <c r="L259" s="222"/>
      <c r="M259" s="223"/>
      <c r="N259" s="224"/>
      <c r="O259" s="224"/>
      <c r="P259" s="224"/>
      <c r="Q259" s="224"/>
      <c r="R259" s="224"/>
      <c r="S259" s="224"/>
      <c r="T259" s="225"/>
      <c r="AT259" s="226" t="s">
        <v>158</v>
      </c>
      <c r="AU259" s="226" t="s">
        <v>87</v>
      </c>
      <c r="AV259" s="14" t="s">
        <v>87</v>
      </c>
      <c r="AW259" s="14" t="s">
        <v>34</v>
      </c>
      <c r="AX259" s="14" t="s">
        <v>77</v>
      </c>
      <c r="AY259" s="226" t="s">
        <v>148</v>
      </c>
    </row>
    <row r="260" spans="1:65" s="15" customFormat="1" ht="11.25">
      <c r="B260" s="227"/>
      <c r="C260" s="228"/>
      <c r="D260" s="202" t="s">
        <v>158</v>
      </c>
      <c r="E260" s="229" t="s">
        <v>19</v>
      </c>
      <c r="F260" s="230" t="s">
        <v>161</v>
      </c>
      <c r="G260" s="228"/>
      <c r="H260" s="231">
        <v>412.80099999999999</v>
      </c>
      <c r="I260" s="232"/>
      <c r="J260" s="228"/>
      <c r="K260" s="228"/>
      <c r="L260" s="233"/>
      <c r="M260" s="234"/>
      <c r="N260" s="235"/>
      <c r="O260" s="235"/>
      <c r="P260" s="235"/>
      <c r="Q260" s="235"/>
      <c r="R260" s="235"/>
      <c r="S260" s="235"/>
      <c r="T260" s="236"/>
      <c r="AT260" s="237" t="s">
        <v>158</v>
      </c>
      <c r="AU260" s="237" t="s">
        <v>87</v>
      </c>
      <c r="AV260" s="15" t="s">
        <v>154</v>
      </c>
      <c r="AW260" s="15" t="s">
        <v>34</v>
      </c>
      <c r="AX260" s="15" t="s">
        <v>85</v>
      </c>
      <c r="AY260" s="237" t="s">
        <v>148</v>
      </c>
    </row>
    <row r="261" spans="1:65" s="2" customFormat="1" ht="16.5" customHeight="1">
      <c r="A261" s="35"/>
      <c r="B261" s="36"/>
      <c r="C261" s="189" t="s">
        <v>310</v>
      </c>
      <c r="D261" s="189" t="s">
        <v>150</v>
      </c>
      <c r="E261" s="190" t="s">
        <v>311</v>
      </c>
      <c r="F261" s="191" t="s">
        <v>312</v>
      </c>
      <c r="G261" s="192" t="s">
        <v>94</v>
      </c>
      <c r="H261" s="193">
        <v>1793.325</v>
      </c>
      <c r="I261" s="194"/>
      <c r="J261" s="195">
        <f>ROUND(I261*H261,2)</f>
        <v>0</v>
      </c>
      <c r="K261" s="191" t="s">
        <v>153</v>
      </c>
      <c r="L261" s="40"/>
      <c r="M261" s="196" t="s">
        <v>19</v>
      </c>
      <c r="N261" s="197" t="s">
        <v>48</v>
      </c>
      <c r="O261" s="65"/>
      <c r="P261" s="198">
        <f>O261*H261</f>
        <v>0</v>
      </c>
      <c r="Q261" s="198">
        <v>0</v>
      </c>
      <c r="R261" s="198">
        <f>Q261*H261</f>
        <v>0</v>
      </c>
      <c r="S261" s="198">
        <v>0</v>
      </c>
      <c r="T261" s="199">
        <f>S261*H261</f>
        <v>0</v>
      </c>
      <c r="U261" s="35"/>
      <c r="V261" s="35"/>
      <c r="W261" s="35"/>
      <c r="X261" s="35"/>
      <c r="Y261" s="35"/>
      <c r="Z261" s="35"/>
      <c r="AA261" s="35"/>
      <c r="AB261" s="35"/>
      <c r="AC261" s="35"/>
      <c r="AD261" s="35"/>
      <c r="AE261" s="35"/>
      <c r="AR261" s="200" t="s">
        <v>154</v>
      </c>
      <c r="AT261" s="200" t="s">
        <v>150</v>
      </c>
      <c r="AU261" s="200" t="s">
        <v>87</v>
      </c>
      <c r="AY261" s="18" t="s">
        <v>148</v>
      </c>
      <c r="BE261" s="201">
        <f>IF(N261="základní",J261,0)</f>
        <v>0</v>
      </c>
      <c r="BF261" s="201">
        <f>IF(N261="snížená",J261,0)</f>
        <v>0</v>
      </c>
      <c r="BG261" s="201">
        <f>IF(N261="zákl. přenesená",J261,0)</f>
        <v>0</v>
      </c>
      <c r="BH261" s="201">
        <f>IF(N261="sníž. přenesená",J261,0)</f>
        <v>0</v>
      </c>
      <c r="BI261" s="201">
        <f>IF(N261="nulová",J261,0)</f>
        <v>0</v>
      </c>
      <c r="BJ261" s="18" t="s">
        <v>85</v>
      </c>
      <c r="BK261" s="201">
        <f>ROUND(I261*H261,2)</f>
        <v>0</v>
      </c>
      <c r="BL261" s="18" t="s">
        <v>154</v>
      </c>
      <c r="BM261" s="200" t="s">
        <v>313</v>
      </c>
    </row>
    <row r="262" spans="1:65" s="13" customFormat="1" ht="11.25">
      <c r="B262" s="206"/>
      <c r="C262" s="207"/>
      <c r="D262" s="202" t="s">
        <v>158</v>
      </c>
      <c r="E262" s="208" t="s">
        <v>19</v>
      </c>
      <c r="F262" s="209" t="s">
        <v>176</v>
      </c>
      <c r="G262" s="207"/>
      <c r="H262" s="208" t="s">
        <v>19</v>
      </c>
      <c r="I262" s="210"/>
      <c r="J262" s="207"/>
      <c r="K262" s="207"/>
      <c r="L262" s="211"/>
      <c r="M262" s="212"/>
      <c r="N262" s="213"/>
      <c r="O262" s="213"/>
      <c r="P262" s="213"/>
      <c r="Q262" s="213"/>
      <c r="R262" s="213"/>
      <c r="S262" s="213"/>
      <c r="T262" s="214"/>
      <c r="AT262" s="215" t="s">
        <v>158</v>
      </c>
      <c r="AU262" s="215" t="s">
        <v>87</v>
      </c>
      <c r="AV262" s="13" t="s">
        <v>85</v>
      </c>
      <c r="AW262" s="13" t="s">
        <v>34</v>
      </c>
      <c r="AX262" s="13" t="s">
        <v>77</v>
      </c>
      <c r="AY262" s="215" t="s">
        <v>148</v>
      </c>
    </row>
    <row r="263" spans="1:65" s="14" customFormat="1" ht="11.25">
      <c r="B263" s="216"/>
      <c r="C263" s="217"/>
      <c r="D263" s="202" t="s">
        <v>158</v>
      </c>
      <c r="E263" s="218" t="s">
        <v>19</v>
      </c>
      <c r="F263" s="219" t="s">
        <v>101</v>
      </c>
      <c r="G263" s="217"/>
      <c r="H263" s="220">
        <v>94.933000000000007</v>
      </c>
      <c r="I263" s="221"/>
      <c r="J263" s="217"/>
      <c r="K263" s="217"/>
      <c r="L263" s="222"/>
      <c r="M263" s="223"/>
      <c r="N263" s="224"/>
      <c r="O263" s="224"/>
      <c r="P263" s="224"/>
      <c r="Q263" s="224"/>
      <c r="R263" s="224"/>
      <c r="S263" s="224"/>
      <c r="T263" s="225"/>
      <c r="AT263" s="226" t="s">
        <v>158</v>
      </c>
      <c r="AU263" s="226" t="s">
        <v>87</v>
      </c>
      <c r="AV263" s="14" t="s">
        <v>87</v>
      </c>
      <c r="AW263" s="14" t="s">
        <v>34</v>
      </c>
      <c r="AX263" s="14" t="s">
        <v>77</v>
      </c>
      <c r="AY263" s="226" t="s">
        <v>148</v>
      </c>
    </row>
    <row r="264" spans="1:65" s="13" customFormat="1" ht="11.25">
      <c r="B264" s="206"/>
      <c r="C264" s="207"/>
      <c r="D264" s="202" t="s">
        <v>158</v>
      </c>
      <c r="E264" s="208" t="s">
        <v>19</v>
      </c>
      <c r="F264" s="209" t="s">
        <v>291</v>
      </c>
      <c r="G264" s="207"/>
      <c r="H264" s="208" t="s">
        <v>19</v>
      </c>
      <c r="I264" s="210"/>
      <c r="J264" s="207"/>
      <c r="K264" s="207"/>
      <c r="L264" s="211"/>
      <c r="M264" s="212"/>
      <c r="N264" s="213"/>
      <c r="O264" s="213"/>
      <c r="P264" s="213"/>
      <c r="Q264" s="213"/>
      <c r="R264" s="213"/>
      <c r="S264" s="213"/>
      <c r="T264" s="214"/>
      <c r="AT264" s="215" t="s">
        <v>158</v>
      </c>
      <c r="AU264" s="215" t="s">
        <v>87</v>
      </c>
      <c r="AV264" s="13" t="s">
        <v>85</v>
      </c>
      <c r="AW264" s="13" t="s">
        <v>34</v>
      </c>
      <c r="AX264" s="13" t="s">
        <v>77</v>
      </c>
      <c r="AY264" s="215" t="s">
        <v>148</v>
      </c>
    </row>
    <row r="265" spans="1:65" s="14" customFormat="1" ht="11.25">
      <c r="B265" s="216"/>
      <c r="C265" s="217"/>
      <c r="D265" s="202" t="s">
        <v>158</v>
      </c>
      <c r="E265" s="218" t="s">
        <v>19</v>
      </c>
      <c r="F265" s="219" t="s">
        <v>292</v>
      </c>
      <c r="G265" s="217"/>
      <c r="H265" s="220">
        <v>247.68100000000001</v>
      </c>
      <c r="I265" s="221"/>
      <c r="J265" s="217"/>
      <c r="K265" s="217"/>
      <c r="L265" s="222"/>
      <c r="M265" s="223"/>
      <c r="N265" s="224"/>
      <c r="O265" s="224"/>
      <c r="P265" s="224"/>
      <c r="Q265" s="224"/>
      <c r="R265" s="224"/>
      <c r="S265" s="224"/>
      <c r="T265" s="225"/>
      <c r="AT265" s="226" t="s">
        <v>158</v>
      </c>
      <c r="AU265" s="226" t="s">
        <v>87</v>
      </c>
      <c r="AV265" s="14" t="s">
        <v>87</v>
      </c>
      <c r="AW265" s="14" t="s">
        <v>34</v>
      </c>
      <c r="AX265" s="14" t="s">
        <v>77</v>
      </c>
      <c r="AY265" s="226" t="s">
        <v>148</v>
      </c>
    </row>
    <row r="266" spans="1:65" s="13" customFormat="1" ht="11.25">
      <c r="B266" s="206"/>
      <c r="C266" s="207"/>
      <c r="D266" s="202" t="s">
        <v>158</v>
      </c>
      <c r="E266" s="208" t="s">
        <v>19</v>
      </c>
      <c r="F266" s="209" t="s">
        <v>172</v>
      </c>
      <c r="G266" s="207"/>
      <c r="H266" s="208" t="s">
        <v>19</v>
      </c>
      <c r="I266" s="210"/>
      <c r="J266" s="207"/>
      <c r="K266" s="207"/>
      <c r="L266" s="211"/>
      <c r="M266" s="212"/>
      <c r="N266" s="213"/>
      <c r="O266" s="213"/>
      <c r="P266" s="213"/>
      <c r="Q266" s="213"/>
      <c r="R266" s="213"/>
      <c r="S266" s="213"/>
      <c r="T266" s="214"/>
      <c r="AT266" s="215" t="s">
        <v>158</v>
      </c>
      <c r="AU266" s="215" t="s">
        <v>87</v>
      </c>
      <c r="AV266" s="13" t="s">
        <v>85</v>
      </c>
      <c r="AW266" s="13" t="s">
        <v>34</v>
      </c>
      <c r="AX266" s="13" t="s">
        <v>77</v>
      </c>
      <c r="AY266" s="215" t="s">
        <v>148</v>
      </c>
    </row>
    <row r="267" spans="1:65" s="14" customFormat="1" ht="11.25">
      <c r="B267" s="216"/>
      <c r="C267" s="217"/>
      <c r="D267" s="202" t="s">
        <v>158</v>
      </c>
      <c r="E267" s="218" t="s">
        <v>19</v>
      </c>
      <c r="F267" s="219" t="s">
        <v>92</v>
      </c>
      <c r="G267" s="217"/>
      <c r="H267" s="220">
        <v>1450.711</v>
      </c>
      <c r="I267" s="221"/>
      <c r="J267" s="217"/>
      <c r="K267" s="217"/>
      <c r="L267" s="222"/>
      <c r="M267" s="223"/>
      <c r="N267" s="224"/>
      <c r="O267" s="224"/>
      <c r="P267" s="224"/>
      <c r="Q267" s="224"/>
      <c r="R267" s="224"/>
      <c r="S267" s="224"/>
      <c r="T267" s="225"/>
      <c r="AT267" s="226" t="s">
        <v>158</v>
      </c>
      <c r="AU267" s="226" t="s">
        <v>87</v>
      </c>
      <c r="AV267" s="14" t="s">
        <v>87</v>
      </c>
      <c r="AW267" s="14" t="s">
        <v>34</v>
      </c>
      <c r="AX267" s="14" t="s">
        <v>77</v>
      </c>
      <c r="AY267" s="226" t="s">
        <v>148</v>
      </c>
    </row>
    <row r="268" spans="1:65" s="15" customFormat="1" ht="11.25">
      <c r="B268" s="227"/>
      <c r="C268" s="228"/>
      <c r="D268" s="202" t="s">
        <v>158</v>
      </c>
      <c r="E268" s="229" t="s">
        <v>19</v>
      </c>
      <c r="F268" s="230" t="s">
        <v>161</v>
      </c>
      <c r="G268" s="228"/>
      <c r="H268" s="231">
        <v>1793.325</v>
      </c>
      <c r="I268" s="232"/>
      <c r="J268" s="228"/>
      <c r="K268" s="228"/>
      <c r="L268" s="233"/>
      <c r="M268" s="234"/>
      <c r="N268" s="235"/>
      <c r="O268" s="235"/>
      <c r="P268" s="235"/>
      <c r="Q268" s="235"/>
      <c r="R268" s="235"/>
      <c r="S268" s="235"/>
      <c r="T268" s="236"/>
      <c r="AT268" s="237" t="s">
        <v>158</v>
      </c>
      <c r="AU268" s="237" t="s">
        <v>87</v>
      </c>
      <c r="AV268" s="15" t="s">
        <v>154</v>
      </c>
      <c r="AW268" s="15" t="s">
        <v>34</v>
      </c>
      <c r="AX268" s="15" t="s">
        <v>85</v>
      </c>
      <c r="AY268" s="237" t="s">
        <v>148</v>
      </c>
    </row>
    <row r="269" spans="1:65" s="2" customFormat="1" ht="16.5" customHeight="1">
      <c r="A269" s="35"/>
      <c r="B269" s="36"/>
      <c r="C269" s="189" t="s">
        <v>314</v>
      </c>
      <c r="D269" s="189" t="s">
        <v>150</v>
      </c>
      <c r="E269" s="190" t="s">
        <v>315</v>
      </c>
      <c r="F269" s="191" t="s">
        <v>316</v>
      </c>
      <c r="G269" s="192" t="s">
        <v>94</v>
      </c>
      <c r="H269" s="193">
        <v>1958.4449999999999</v>
      </c>
      <c r="I269" s="194"/>
      <c r="J269" s="195">
        <f>ROUND(I269*H269,2)</f>
        <v>0</v>
      </c>
      <c r="K269" s="191" t="s">
        <v>153</v>
      </c>
      <c r="L269" s="40"/>
      <c r="M269" s="196" t="s">
        <v>19</v>
      </c>
      <c r="N269" s="197" t="s">
        <v>48</v>
      </c>
      <c r="O269" s="65"/>
      <c r="P269" s="198">
        <f>O269*H269</f>
        <v>0</v>
      </c>
      <c r="Q269" s="198">
        <v>0</v>
      </c>
      <c r="R269" s="198">
        <f>Q269*H269</f>
        <v>0</v>
      </c>
      <c r="S269" s="198">
        <v>0</v>
      </c>
      <c r="T269" s="199">
        <f>S269*H269</f>
        <v>0</v>
      </c>
      <c r="U269" s="35"/>
      <c r="V269" s="35"/>
      <c r="W269" s="35"/>
      <c r="X269" s="35"/>
      <c r="Y269" s="35"/>
      <c r="Z269" s="35"/>
      <c r="AA269" s="35"/>
      <c r="AB269" s="35"/>
      <c r="AC269" s="35"/>
      <c r="AD269" s="35"/>
      <c r="AE269" s="35"/>
      <c r="AR269" s="200" t="s">
        <v>154</v>
      </c>
      <c r="AT269" s="200" t="s">
        <v>150</v>
      </c>
      <c r="AU269" s="200" t="s">
        <v>87</v>
      </c>
      <c r="AY269" s="18" t="s">
        <v>148</v>
      </c>
      <c r="BE269" s="201">
        <f>IF(N269="základní",J269,0)</f>
        <v>0</v>
      </c>
      <c r="BF269" s="201">
        <f>IF(N269="snížená",J269,0)</f>
        <v>0</v>
      </c>
      <c r="BG269" s="201">
        <f>IF(N269="zákl. přenesená",J269,0)</f>
        <v>0</v>
      </c>
      <c r="BH269" s="201">
        <f>IF(N269="sníž. přenesená",J269,0)</f>
        <v>0</v>
      </c>
      <c r="BI269" s="201">
        <f>IF(N269="nulová",J269,0)</f>
        <v>0</v>
      </c>
      <c r="BJ269" s="18" t="s">
        <v>85</v>
      </c>
      <c r="BK269" s="201">
        <f>ROUND(I269*H269,2)</f>
        <v>0</v>
      </c>
      <c r="BL269" s="18" t="s">
        <v>154</v>
      </c>
      <c r="BM269" s="200" t="s">
        <v>317</v>
      </c>
    </row>
    <row r="270" spans="1:65" s="13" customFormat="1" ht="11.25">
      <c r="B270" s="206"/>
      <c r="C270" s="207"/>
      <c r="D270" s="202" t="s">
        <v>158</v>
      </c>
      <c r="E270" s="208" t="s">
        <v>19</v>
      </c>
      <c r="F270" s="209" t="s">
        <v>176</v>
      </c>
      <c r="G270" s="207"/>
      <c r="H270" s="208" t="s">
        <v>19</v>
      </c>
      <c r="I270" s="210"/>
      <c r="J270" s="207"/>
      <c r="K270" s="207"/>
      <c r="L270" s="211"/>
      <c r="M270" s="212"/>
      <c r="N270" s="213"/>
      <c r="O270" s="213"/>
      <c r="P270" s="213"/>
      <c r="Q270" s="213"/>
      <c r="R270" s="213"/>
      <c r="S270" s="213"/>
      <c r="T270" s="214"/>
      <c r="AT270" s="215" t="s">
        <v>158</v>
      </c>
      <c r="AU270" s="215" t="s">
        <v>87</v>
      </c>
      <c r="AV270" s="13" t="s">
        <v>85</v>
      </c>
      <c r="AW270" s="13" t="s">
        <v>34</v>
      </c>
      <c r="AX270" s="13" t="s">
        <v>77</v>
      </c>
      <c r="AY270" s="215" t="s">
        <v>148</v>
      </c>
    </row>
    <row r="271" spans="1:65" s="14" customFormat="1" ht="11.25">
      <c r="B271" s="216"/>
      <c r="C271" s="217"/>
      <c r="D271" s="202" t="s">
        <v>158</v>
      </c>
      <c r="E271" s="218" t="s">
        <v>19</v>
      </c>
      <c r="F271" s="219" t="s">
        <v>101</v>
      </c>
      <c r="G271" s="217"/>
      <c r="H271" s="220">
        <v>94.933000000000007</v>
      </c>
      <c r="I271" s="221"/>
      <c r="J271" s="217"/>
      <c r="K271" s="217"/>
      <c r="L271" s="222"/>
      <c r="M271" s="223"/>
      <c r="N271" s="224"/>
      <c r="O271" s="224"/>
      <c r="P271" s="224"/>
      <c r="Q271" s="224"/>
      <c r="R271" s="224"/>
      <c r="S271" s="224"/>
      <c r="T271" s="225"/>
      <c r="AT271" s="226" t="s">
        <v>158</v>
      </c>
      <c r="AU271" s="226" t="s">
        <v>87</v>
      </c>
      <c r="AV271" s="14" t="s">
        <v>87</v>
      </c>
      <c r="AW271" s="14" t="s">
        <v>34</v>
      </c>
      <c r="AX271" s="14" t="s">
        <v>77</v>
      </c>
      <c r="AY271" s="226" t="s">
        <v>148</v>
      </c>
    </row>
    <row r="272" spans="1:65" s="13" customFormat="1" ht="11.25">
      <c r="B272" s="206"/>
      <c r="C272" s="207"/>
      <c r="D272" s="202" t="s">
        <v>158</v>
      </c>
      <c r="E272" s="208" t="s">
        <v>19</v>
      </c>
      <c r="F272" s="209" t="s">
        <v>308</v>
      </c>
      <c r="G272" s="207"/>
      <c r="H272" s="208" t="s">
        <v>19</v>
      </c>
      <c r="I272" s="210"/>
      <c r="J272" s="207"/>
      <c r="K272" s="207"/>
      <c r="L272" s="211"/>
      <c r="M272" s="212"/>
      <c r="N272" s="213"/>
      <c r="O272" s="213"/>
      <c r="P272" s="213"/>
      <c r="Q272" s="213"/>
      <c r="R272" s="213"/>
      <c r="S272" s="213"/>
      <c r="T272" s="214"/>
      <c r="AT272" s="215" t="s">
        <v>158</v>
      </c>
      <c r="AU272" s="215" t="s">
        <v>87</v>
      </c>
      <c r="AV272" s="13" t="s">
        <v>85</v>
      </c>
      <c r="AW272" s="13" t="s">
        <v>34</v>
      </c>
      <c r="AX272" s="13" t="s">
        <v>77</v>
      </c>
      <c r="AY272" s="215" t="s">
        <v>148</v>
      </c>
    </row>
    <row r="273" spans="1:65" s="14" customFormat="1" ht="11.25">
      <c r="B273" s="216"/>
      <c r="C273" s="217"/>
      <c r="D273" s="202" t="s">
        <v>158</v>
      </c>
      <c r="E273" s="218" t="s">
        <v>19</v>
      </c>
      <c r="F273" s="219" t="s">
        <v>309</v>
      </c>
      <c r="G273" s="217"/>
      <c r="H273" s="220">
        <v>412.80099999999999</v>
      </c>
      <c r="I273" s="221"/>
      <c r="J273" s="217"/>
      <c r="K273" s="217"/>
      <c r="L273" s="222"/>
      <c r="M273" s="223"/>
      <c r="N273" s="224"/>
      <c r="O273" s="224"/>
      <c r="P273" s="224"/>
      <c r="Q273" s="224"/>
      <c r="R273" s="224"/>
      <c r="S273" s="224"/>
      <c r="T273" s="225"/>
      <c r="AT273" s="226" t="s">
        <v>158</v>
      </c>
      <c r="AU273" s="226" t="s">
        <v>87</v>
      </c>
      <c r="AV273" s="14" t="s">
        <v>87</v>
      </c>
      <c r="AW273" s="14" t="s">
        <v>34</v>
      </c>
      <c r="AX273" s="14" t="s">
        <v>77</v>
      </c>
      <c r="AY273" s="226" t="s">
        <v>148</v>
      </c>
    </row>
    <row r="274" spans="1:65" s="13" customFormat="1" ht="11.25">
      <c r="B274" s="206"/>
      <c r="C274" s="207"/>
      <c r="D274" s="202" t="s">
        <v>158</v>
      </c>
      <c r="E274" s="208" t="s">
        <v>19</v>
      </c>
      <c r="F274" s="209" t="s">
        <v>172</v>
      </c>
      <c r="G274" s="207"/>
      <c r="H274" s="208" t="s">
        <v>19</v>
      </c>
      <c r="I274" s="210"/>
      <c r="J274" s="207"/>
      <c r="K274" s="207"/>
      <c r="L274" s="211"/>
      <c r="M274" s="212"/>
      <c r="N274" s="213"/>
      <c r="O274" s="213"/>
      <c r="P274" s="213"/>
      <c r="Q274" s="213"/>
      <c r="R274" s="213"/>
      <c r="S274" s="213"/>
      <c r="T274" s="214"/>
      <c r="AT274" s="215" t="s">
        <v>158</v>
      </c>
      <c r="AU274" s="215" t="s">
        <v>87</v>
      </c>
      <c r="AV274" s="13" t="s">
        <v>85</v>
      </c>
      <c r="AW274" s="13" t="s">
        <v>34</v>
      </c>
      <c r="AX274" s="13" t="s">
        <v>77</v>
      </c>
      <c r="AY274" s="215" t="s">
        <v>148</v>
      </c>
    </row>
    <row r="275" spans="1:65" s="14" customFormat="1" ht="11.25">
      <c r="B275" s="216"/>
      <c r="C275" s="217"/>
      <c r="D275" s="202" t="s">
        <v>158</v>
      </c>
      <c r="E275" s="218" t="s">
        <v>19</v>
      </c>
      <c r="F275" s="219" t="s">
        <v>92</v>
      </c>
      <c r="G275" s="217"/>
      <c r="H275" s="220">
        <v>1450.711</v>
      </c>
      <c r="I275" s="221"/>
      <c r="J275" s="217"/>
      <c r="K275" s="217"/>
      <c r="L275" s="222"/>
      <c r="M275" s="223"/>
      <c r="N275" s="224"/>
      <c r="O275" s="224"/>
      <c r="P275" s="224"/>
      <c r="Q275" s="224"/>
      <c r="R275" s="224"/>
      <c r="S275" s="224"/>
      <c r="T275" s="225"/>
      <c r="AT275" s="226" t="s">
        <v>158</v>
      </c>
      <c r="AU275" s="226" t="s">
        <v>87</v>
      </c>
      <c r="AV275" s="14" t="s">
        <v>87</v>
      </c>
      <c r="AW275" s="14" t="s">
        <v>34</v>
      </c>
      <c r="AX275" s="14" t="s">
        <v>77</v>
      </c>
      <c r="AY275" s="226" t="s">
        <v>148</v>
      </c>
    </row>
    <row r="276" spans="1:65" s="15" customFormat="1" ht="11.25">
      <c r="B276" s="227"/>
      <c r="C276" s="228"/>
      <c r="D276" s="202" t="s">
        <v>158</v>
      </c>
      <c r="E276" s="229" t="s">
        <v>19</v>
      </c>
      <c r="F276" s="230" t="s">
        <v>161</v>
      </c>
      <c r="G276" s="228"/>
      <c r="H276" s="231">
        <v>1958.4449999999999</v>
      </c>
      <c r="I276" s="232"/>
      <c r="J276" s="228"/>
      <c r="K276" s="228"/>
      <c r="L276" s="233"/>
      <c r="M276" s="234"/>
      <c r="N276" s="235"/>
      <c r="O276" s="235"/>
      <c r="P276" s="235"/>
      <c r="Q276" s="235"/>
      <c r="R276" s="235"/>
      <c r="S276" s="235"/>
      <c r="T276" s="236"/>
      <c r="AT276" s="237" t="s">
        <v>158</v>
      </c>
      <c r="AU276" s="237" t="s">
        <v>87</v>
      </c>
      <c r="AV276" s="15" t="s">
        <v>154</v>
      </c>
      <c r="AW276" s="15" t="s">
        <v>34</v>
      </c>
      <c r="AX276" s="15" t="s">
        <v>85</v>
      </c>
      <c r="AY276" s="237" t="s">
        <v>148</v>
      </c>
    </row>
    <row r="277" spans="1:65" s="2" customFormat="1" ht="21.75" customHeight="1">
      <c r="A277" s="35"/>
      <c r="B277" s="36"/>
      <c r="C277" s="189" t="s">
        <v>318</v>
      </c>
      <c r="D277" s="189" t="s">
        <v>150</v>
      </c>
      <c r="E277" s="190" t="s">
        <v>319</v>
      </c>
      <c r="F277" s="191" t="s">
        <v>320</v>
      </c>
      <c r="G277" s="192" t="s">
        <v>94</v>
      </c>
      <c r="H277" s="193">
        <v>1450.711</v>
      </c>
      <c r="I277" s="194"/>
      <c r="J277" s="195">
        <f>ROUND(I277*H277,2)</f>
        <v>0</v>
      </c>
      <c r="K277" s="191" t="s">
        <v>153</v>
      </c>
      <c r="L277" s="40"/>
      <c r="M277" s="196" t="s">
        <v>19</v>
      </c>
      <c r="N277" s="197" t="s">
        <v>48</v>
      </c>
      <c r="O277" s="65"/>
      <c r="P277" s="198">
        <f>O277*H277</f>
        <v>0</v>
      </c>
      <c r="Q277" s="198">
        <v>0</v>
      </c>
      <c r="R277" s="198">
        <f>Q277*H277</f>
        <v>0</v>
      </c>
      <c r="S277" s="198">
        <v>0</v>
      </c>
      <c r="T277" s="199">
        <f>S277*H277</f>
        <v>0</v>
      </c>
      <c r="U277" s="35"/>
      <c r="V277" s="35"/>
      <c r="W277" s="35"/>
      <c r="X277" s="35"/>
      <c r="Y277" s="35"/>
      <c r="Z277" s="35"/>
      <c r="AA277" s="35"/>
      <c r="AB277" s="35"/>
      <c r="AC277" s="35"/>
      <c r="AD277" s="35"/>
      <c r="AE277" s="35"/>
      <c r="AR277" s="200" t="s">
        <v>154</v>
      </c>
      <c r="AT277" s="200" t="s">
        <v>150</v>
      </c>
      <c r="AU277" s="200" t="s">
        <v>87</v>
      </c>
      <c r="AY277" s="18" t="s">
        <v>148</v>
      </c>
      <c r="BE277" s="201">
        <f>IF(N277="základní",J277,0)</f>
        <v>0</v>
      </c>
      <c r="BF277" s="201">
        <f>IF(N277="snížená",J277,0)</f>
        <v>0</v>
      </c>
      <c r="BG277" s="201">
        <f>IF(N277="zákl. přenesená",J277,0)</f>
        <v>0</v>
      </c>
      <c r="BH277" s="201">
        <f>IF(N277="sníž. přenesená",J277,0)</f>
        <v>0</v>
      </c>
      <c r="BI277" s="201">
        <f>IF(N277="nulová",J277,0)</f>
        <v>0</v>
      </c>
      <c r="BJ277" s="18" t="s">
        <v>85</v>
      </c>
      <c r="BK277" s="201">
        <f>ROUND(I277*H277,2)</f>
        <v>0</v>
      </c>
      <c r="BL277" s="18" t="s">
        <v>154</v>
      </c>
      <c r="BM277" s="200" t="s">
        <v>321</v>
      </c>
    </row>
    <row r="278" spans="1:65" s="13" customFormat="1" ht="11.25">
      <c r="B278" s="206"/>
      <c r="C278" s="207"/>
      <c r="D278" s="202" t="s">
        <v>158</v>
      </c>
      <c r="E278" s="208" t="s">
        <v>19</v>
      </c>
      <c r="F278" s="209" t="s">
        <v>172</v>
      </c>
      <c r="G278" s="207"/>
      <c r="H278" s="208" t="s">
        <v>19</v>
      </c>
      <c r="I278" s="210"/>
      <c r="J278" s="207"/>
      <c r="K278" s="207"/>
      <c r="L278" s="211"/>
      <c r="M278" s="212"/>
      <c r="N278" s="213"/>
      <c r="O278" s="213"/>
      <c r="P278" s="213"/>
      <c r="Q278" s="213"/>
      <c r="R278" s="213"/>
      <c r="S278" s="213"/>
      <c r="T278" s="214"/>
      <c r="AT278" s="215" t="s">
        <v>158</v>
      </c>
      <c r="AU278" s="215" t="s">
        <v>87</v>
      </c>
      <c r="AV278" s="13" t="s">
        <v>85</v>
      </c>
      <c r="AW278" s="13" t="s">
        <v>34</v>
      </c>
      <c r="AX278" s="13" t="s">
        <v>77</v>
      </c>
      <c r="AY278" s="215" t="s">
        <v>148</v>
      </c>
    </row>
    <row r="279" spans="1:65" s="14" customFormat="1" ht="11.25">
      <c r="B279" s="216"/>
      <c r="C279" s="217"/>
      <c r="D279" s="202" t="s">
        <v>158</v>
      </c>
      <c r="E279" s="218" t="s">
        <v>19</v>
      </c>
      <c r="F279" s="219" t="s">
        <v>92</v>
      </c>
      <c r="G279" s="217"/>
      <c r="H279" s="220">
        <v>1450.711</v>
      </c>
      <c r="I279" s="221"/>
      <c r="J279" s="217"/>
      <c r="K279" s="217"/>
      <c r="L279" s="222"/>
      <c r="M279" s="223"/>
      <c r="N279" s="224"/>
      <c r="O279" s="224"/>
      <c r="P279" s="224"/>
      <c r="Q279" s="224"/>
      <c r="R279" s="224"/>
      <c r="S279" s="224"/>
      <c r="T279" s="225"/>
      <c r="AT279" s="226" t="s">
        <v>158</v>
      </c>
      <c r="AU279" s="226" t="s">
        <v>87</v>
      </c>
      <c r="AV279" s="14" t="s">
        <v>87</v>
      </c>
      <c r="AW279" s="14" t="s">
        <v>34</v>
      </c>
      <c r="AX279" s="14" t="s">
        <v>77</v>
      </c>
      <c r="AY279" s="226" t="s">
        <v>148</v>
      </c>
    </row>
    <row r="280" spans="1:65" s="15" customFormat="1" ht="11.25">
      <c r="B280" s="227"/>
      <c r="C280" s="228"/>
      <c r="D280" s="202" t="s">
        <v>158</v>
      </c>
      <c r="E280" s="229" t="s">
        <v>19</v>
      </c>
      <c r="F280" s="230" t="s">
        <v>161</v>
      </c>
      <c r="G280" s="228"/>
      <c r="H280" s="231">
        <v>1450.711</v>
      </c>
      <c r="I280" s="232"/>
      <c r="J280" s="228"/>
      <c r="K280" s="228"/>
      <c r="L280" s="233"/>
      <c r="M280" s="234"/>
      <c r="N280" s="235"/>
      <c r="O280" s="235"/>
      <c r="P280" s="235"/>
      <c r="Q280" s="235"/>
      <c r="R280" s="235"/>
      <c r="S280" s="235"/>
      <c r="T280" s="236"/>
      <c r="AT280" s="237" t="s">
        <v>158</v>
      </c>
      <c r="AU280" s="237" t="s">
        <v>87</v>
      </c>
      <c r="AV280" s="15" t="s">
        <v>154</v>
      </c>
      <c r="AW280" s="15" t="s">
        <v>34</v>
      </c>
      <c r="AX280" s="15" t="s">
        <v>85</v>
      </c>
      <c r="AY280" s="237" t="s">
        <v>148</v>
      </c>
    </row>
    <row r="281" spans="1:65" s="2" customFormat="1" ht="21.75" customHeight="1">
      <c r="A281" s="35"/>
      <c r="B281" s="36"/>
      <c r="C281" s="189" t="s">
        <v>322</v>
      </c>
      <c r="D281" s="189" t="s">
        <v>150</v>
      </c>
      <c r="E281" s="190" t="s">
        <v>323</v>
      </c>
      <c r="F281" s="191" t="s">
        <v>324</v>
      </c>
      <c r="G281" s="192" t="s">
        <v>94</v>
      </c>
      <c r="H281" s="193">
        <v>94.933000000000007</v>
      </c>
      <c r="I281" s="194"/>
      <c r="J281" s="195">
        <f>ROUND(I281*H281,2)</f>
        <v>0</v>
      </c>
      <c r="K281" s="191" t="s">
        <v>153</v>
      </c>
      <c r="L281" s="40"/>
      <c r="M281" s="196" t="s">
        <v>19</v>
      </c>
      <c r="N281" s="197" t="s">
        <v>48</v>
      </c>
      <c r="O281" s="65"/>
      <c r="P281" s="198">
        <f>O281*H281</f>
        <v>0</v>
      </c>
      <c r="Q281" s="198">
        <v>0</v>
      </c>
      <c r="R281" s="198">
        <f>Q281*H281</f>
        <v>0</v>
      </c>
      <c r="S281" s="198">
        <v>0</v>
      </c>
      <c r="T281" s="199">
        <f>S281*H281</f>
        <v>0</v>
      </c>
      <c r="U281" s="35"/>
      <c r="V281" s="35"/>
      <c r="W281" s="35"/>
      <c r="X281" s="35"/>
      <c r="Y281" s="35"/>
      <c r="Z281" s="35"/>
      <c r="AA281" s="35"/>
      <c r="AB281" s="35"/>
      <c r="AC281" s="35"/>
      <c r="AD281" s="35"/>
      <c r="AE281" s="35"/>
      <c r="AR281" s="200" t="s">
        <v>154</v>
      </c>
      <c r="AT281" s="200" t="s">
        <v>150</v>
      </c>
      <c r="AU281" s="200" t="s">
        <v>87</v>
      </c>
      <c r="AY281" s="18" t="s">
        <v>148</v>
      </c>
      <c r="BE281" s="201">
        <f>IF(N281="základní",J281,0)</f>
        <v>0</v>
      </c>
      <c r="BF281" s="201">
        <f>IF(N281="snížená",J281,0)</f>
        <v>0</v>
      </c>
      <c r="BG281" s="201">
        <f>IF(N281="zákl. přenesená",J281,0)</f>
        <v>0</v>
      </c>
      <c r="BH281" s="201">
        <f>IF(N281="sníž. přenesená",J281,0)</f>
        <v>0</v>
      </c>
      <c r="BI281" s="201">
        <f>IF(N281="nulová",J281,0)</f>
        <v>0</v>
      </c>
      <c r="BJ281" s="18" t="s">
        <v>85</v>
      </c>
      <c r="BK281" s="201">
        <f>ROUND(I281*H281,2)</f>
        <v>0</v>
      </c>
      <c r="BL281" s="18" t="s">
        <v>154</v>
      </c>
      <c r="BM281" s="200" t="s">
        <v>325</v>
      </c>
    </row>
    <row r="282" spans="1:65" s="2" customFormat="1" ht="48.75">
      <c r="A282" s="35"/>
      <c r="B282" s="36"/>
      <c r="C282" s="37"/>
      <c r="D282" s="202" t="s">
        <v>156</v>
      </c>
      <c r="E282" s="37"/>
      <c r="F282" s="203" t="s">
        <v>326</v>
      </c>
      <c r="G282" s="37"/>
      <c r="H282" s="37"/>
      <c r="I282" s="110"/>
      <c r="J282" s="37"/>
      <c r="K282" s="37"/>
      <c r="L282" s="40"/>
      <c r="M282" s="204"/>
      <c r="N282" s="205"/>
      <c r="O282" s="65"/>
      <c r="P282" s="65"/>
      <c r="Q282" s="65"/>
      <c r="R282" s="65"/>
      <c r="S282" s="65"/>
      <c r="T282" s="66"/>
      <c r="U282" s="35"/>
      <c r="V282" s="35"/>
      <c r="W282" s="35"/>
      <c r="X282" s="35"/>
      <c r="Y282" s="35"/>
      <c r="Z282" s="35"/>
      <c r="AA282" s="35"/>
      <c r="AB282" s="35"/>
      <c r="AC282" s="35"/>
      <c r="AD282" s="35"/>
      <c r="AE282" s="35"/>
      <c r="AT282" s="18" t="s">
        <v>156</v>
      </c>
      <c r="AU282" s="18" t="s">
        <v>87</v>
      </c>
    </row>
    <row r="283" spans="1:65" s="13" customFormat="1" ht="11.25">
      <c r="B283" s="206"/>
      <c r="C283" s="207"/>
      <c r="D283" s="202" t="s">
        <v>158</v>
      </c>
      <c r="E283" s="208" t="s">
        <v>19</v>
      </c>
      <c r="F283" s="209" t="s">
        <v>176</v>
      </c>
      <c r="G283" s="207"/>
      <c r="H283" s="208" t="s">
        <v>19</v>
      </c>
      <c r="I283" s="210"/>
      <c r="J283" s="207"/>
      <c r="K283" s="207"/>
      <c r="L283" s="211"/>
      <c r="M283" s="212"/>
      <c r="N283" s="213"/>
      <c r="O283" s="213"/>
      <c r="P283" s="213"/>
      <c r="Q283" s="213"/>
      <c r="R283" s="213"/>
      <c r="S283" s="213"/>
      <c r="T283" s="214"/>
      <c r="AT283" s="215" t="s">
        <v>158</v>
      </c>
      <c r="AU283" s="215" t="s">
        <v>87</v>
      </c>
      <c r="AV283" s="13" t="s">
        <v>85</v>
      </c>
      <c r="AW283" s="13" t="s">
        <v>34</v>
      </c>
      <c r="AX283" s="13" t="s">
        <v>77</v>
      </c>
      <c r="AY283" s="215" t="s">
        <v>148</v>
      </c>
    </row>
    <row r="284" spans="1:65" s="14" customFormat="1" ht="11.25">
      <c r="B284" s="216"/>
      <c r="C284" s="217"/>
      <c r="D284" s="202" t="s">
        <v>158</v>
      </c>
      <c r="E284" s="218" t="s">
        <v>19</v>
      </c>
      <c r="F284" s="219" t="s">
        <v>101</v>
      </c>
      <c r="G284" s="217"/>
      <c r="H284" s="220">
        <v>94.933000000000007</v>
      </c>
      <c r="I284" s="221"/>
      <c r="J284" s="217"/>
      <c r="K284" s="217"/>
      <c r="L284" s="222"/>
      <c r="M284" s="223"/>
      <c r="N284" s="224"/>
      <c r="O284" s="224"/>
      <c r="P284" s="224"/>
      <c r="Q284" s="224"/>
      <c r="R284" s="224"/>
      <c r="S284" s="224"/>
      <c r="T284" s="225"/>
      <c r="AT284" s="226" t="s">
        <v>158</v>
      </c>
      <c r="AU284" s="226" t="s">
        <v>87</v>
      </c>
      <c r="AV284" s="14" t="s">
        <v>87</v>
      </c>
      <c r="AW284" s="14" t="s">
        <v>34</v>
      </c>
      <c r="AX284" s="14" t="s">
        <v>77</v>
      </c>
      <c r="AY284" s="226" t="s">
        <v>148</v>
      </c>
    </row>
    <row r="285" spans="1:65" s="15" customFormat="1" ht="11.25">
      <c r="B285" s="227"/>
      <c r="C285" s="228"/>
      <c r="D285" s="202" t="s">
        <v>158</v>
      </c>
      <c r="E285" s="229" t="s">
        <v>19</v>
      </c>
      <c r="F285" s="230" t="s">
        <v>161</v>
      </c>
      <c r="G285" s="228"/>
      <c r="H285" s="231">
        <v>94.933000000000007</v>
      </c>
      <c r="I285" s="232"/>
      <c r="J285" s="228"/>
      <c r="K285" s="228"/>
      <c r="L285" s="233"/>
      <c r="M285" s="234"/>
      <c r="N285" s="235"/>
      <c r="O285" s="235"/>
      <c r="P285" s="235"/>
      <c r="Q285" s="235"/>
      <c r="R285" s="235"/>
      <c r="S285" s="235"/>
      <c r="T285" s="236"/>
      <c r="AT285" s="237" t="s">
        <v>158</v>
      </c>
      <c r="AU285" s="237" t="s">
        <v>87</v>
      </c>
      <c r="AV285" s="15" t="s">
        <v>154</v>
      </c>
      <c r="AW285" s="15" t="s">
        <v>34</v>
      </c>
      <c r="AX285" s="15" t="s">
        <v>85</v>
      </c>
      <c r="AY285" s="237" t="s">
        <v>148</v>
      </c>
    </row>
    <row r="286" spans="1:65" s="2" customFormat="1" ht="33" customHeight="1">
      <c r="A286" s="35"/>
      <c r="B286" s="36"/>
      <c r="C286" s="189" t="s">
        <v>327</v>
      </c>
      <c r="D286" s="189" t="s">
        <v>150</v>
      </c>
      <c r="E286" s="190" t="s">
        <v>328</v>
      </c>
      <c r="F286" s="191" t="s">
        <v>329</v>
      </c>
      <c r="G286" s="192" t="s">
        <v>94</v>
      </c>
      <c r="H286" s="193">
        <v>195.202</v>
      </c>
      <c r="I286" s="194"/>
      <c r="J286" s="195">
        <f>ROUND(I286*H286,2)</f>
        <v>0</v>
      </c>
      <c r="K286" s="191" t="s">
        <v>153</v>
      </c>
      <c r="L286" s="40"/>
      <c r="M286" s="196" t="s">
        <v>19</v>
      </c>
      <c r="N286" s="197" t="s">
        <v>48</v>
      </c>
      <c r="O286" s="65"/>
      <c r="P286" s="198">
        <f>O286*H286</f>
        <v>0</v>
      </c>
      <c r="Q286" s="198">
        <v>0.10362</v>
      </c>
      <c r="R286" s="198">
        <f>Q286*H286</f>
        <v>20.226831239999999</v>
      </c>
      <c r="S286" s="198">
        <v>0</v>
      </c>
      <c r="T286" s="199">
        <f>S286*H286</f>
        <v>0</v>
      </c>
      <c r="U286" s="35"/>
      <c r="V286" s="35"/>
      <c r="W286" s="35"/>
      <c r="X286" s="35"/>
      <c r="Y286" s="35"/>
      <c r="Z286" s="35"/>
      <c r="AA286" s="35"/>
      <c r="AB286" s="35"/>
      <c r="AC286" s="35"/>
      <c r="AD286" s="35"/>
      <c r="AE286" s="35"/>
      <c r="AR286" s="200" t="s">
        <v>154</v>
      </c>
      <c r="AT286" s="200" t="s">
        <v>150</v>
      </c>
      <c r="AU286" s="200" t="s">
        <v>87</v>
      </c>
      <c r="AY286" s="18" t="s">
        <v>148</v>
      </c>
      <c r="BE286" s="201">
        <f>IF(N286="základní",J286,0)</f>
        <v>0</v>
      </c>
      <c r="BF286" s="201">
        <f>IF(N286="snížená",J286,0)</f>
        <v>0</v>
      </c>
      <c r="BG286" s="201">
        <f>IF(N286="zákl. přenesená",J286,0)</f>
        <v>0</v>
      </c>
      <c r="BH286" s="201">
        <f>IF(N286="sníž. přenesená",J286,0)</f>
        <v>0</v>
      </c>
      <c r="BI286" s="201">
        <f>IF(N286="nulová",J286,0)</f>
        <v>0</v>
      </c>
      <c r="BJ286" s="18" t="s">
        <v>85</v>
      </c>
      <c r="BK286" s="201">
        <f>ROUND(I286*H286,2)</f>
        <v>0</v>
      </c>
      <c r="BL286" s="18" t="s">
        <v>154</v>
      </c>
      <c r="BM286" s="200" t="s">
        <v>330</v>
      </c>
    </row>
    <row r="287" spans="1:65" s="2" customFormat="1" ht="107.25">
      <c r="A287" s="35"/>
      <c r="B287" s="36"/>
      <c r="C287" s="37"/>
      <c r="D287" s="202" t="s">
        <v>156</v>
      </c>
      <c r="E287" s="37"/>
      <c r="F287" s="203" t="s">
        <v>331</v>
      </c>
      <c r="G287" s="37"/>
      <c r="H287" s="37"/>
      <c r="I287" s="110"/>
      <c r="J287" s="37"/>
      <c r="K287" s="37"/>
      <c r="L287" s="40"/>
      <c r="M287" s="204"/>
      <c r="N287" s="205"/>
      <c r="O287" s="65"/>
      <c r="P287" s="65"/>
      <c r="Q287" s="65"/>
      <c r="R287" s="65"/>
      <c r="S287" s="65"/>
      <c r="T287" s="66"/>
      <c r="U287" s="35"/>
      <c r="V287" s="35"/>
      <c r="W287" s="35"/>
      <c r="X287" s="35"/>
      <c r="Y287" s="35"/>
      <c r="Z287" s="35"/>
      <c r="AA287" s="35"/>
      <c r="AB287" s="35"/>
      <c r="AC287" s="35"/>
      <c r="AD287" s="35"/>
      <c r="AE287" s="35"/>
      <c r="AT287" s="18" t="s">
        <v>156</v>
      </c>
      <c r="AU287" s="18" t="s">
        <v>87</v>
      </c>
    </row>
    <row r="288" spans="1:65" s="13" customFormat="1" ht="11.25">
      <c r="B288" s="206"/>
      <c r="C288" s="207"/>
      <c r="D288" s="202" t="s">
        <v>158</v>
      </c>
      <c r="E288" s="208" t="s">
        <v>19</v>
      </c>
      <c r="F288" s="209" t="s">
        <v>174</v>
      </c>
      <c r="G288" s="207"/>
      <c r="H288" s="208" t="s">
        <v>19</v>
      </c>
      <c r="I288" s="210"/>
      <c r="J288" s="207"/>
      <c r="K288" s="207"/>
      <c r="L288" s="211"/>
      <c r="M288" s="212"/>
      <c r="N288" s="213"/>
      <c r="O288" s="213"/>
      <c r="P288" s="213"/>
      <c r="Q288" s="213"/>
      <c r="R288" s="213"/>
      <c r="S288" s="213"/>
      <c r="T288" s="214"/>
      <c r="AT288" s="215" t="s">
        <v>158</v>
      </c>
      <c r="AU288" s="215" t="s">
        <v>87</v>
      </c>
      <c r="AV288" s="13" t="s">
        <v>85</v>
      </c>
      <c r="AW288" s="13" t="s">
        <v>34</v>
      </c>
      <c r="AX288" s="13" t="s">
        <v>77</v>
      </c>
      <c r="AY288" s="215" t="s">
        <v>148</v>
      </c>
    </row>
    <row r="289" spans="1:65" s="14" customFormat="1" ht="11.25">
      <c r="B289" s="216"/>
      <c r="C289" s="217"/>
      <c r="D289" s="202" t="s">
        <v>158</v>
      </c>
      <c r="E289" s="218" t="s">
        <v>19</v>
      </c>
      <c r="F289" s="219" t="s">
        <v>97</v>
      </c>
      <c r="G289" s="217"/>
      <c r="H289" s="220">
        <v>195.202</v>
      </c>
      <c r="I289" s="221"/>
      <c r="J289" s="217"/>
      <c r="K289" s="217"/>
      <c r="L289" s="222"/>
      <c r="M289" s="223"/>
      <c r="N289" s="224"/>
      <c r="O289" s="224"/>
      <c r="P289" s="224"/>
      <c r="Q289" s="224"/>
      <c r="R289" s="224"/>
      <c r="S289" s="224"/>
      <c r="T289" s="225"/>
      <c r="AT289" s="226" t="s">
        <v>158</v>
      </c>
      <c r="AU289" s="226" t="s">
        <v>87</v>
      </c>
      <c r="AV289" s="14" t="s">
        <v>87</v>
      </c>
      <c r="AW289" s="14" t="s">
        <v>34</v>
      </c>
      <c r="AX289" s="14" t="s">
        <v>77</v>
      </c>
      <c r="AY289" s="226" t="s">
        <v>148</v>
      </c>
    </row>
    <row r="290" spans="1:65" s="15" customFormat="1" ht="11.25">
      <c r="B290" s="227"/>
      <c r="C290" s="228"/>
      <c r="D290" s="202" t="s">
        <v>158</v>
      </c>
      <c r="E290" s="229" t="s">
        <v>19</v>
      </c>
      <c r="F290" s="230" t="s">
        <v>161</v>
      </c>
      <c r="G290" s="228"/>
      <c r="H290" s="231">
        <v>195.202</v>
      </c>
      <c r="I290" s="232"/>
      <c r="J290" s="228"/>
      <c r="K290" s="228"/>
      <c r="L290" s="233"/>
      <c r="M290" s="234"/>
      <c r="N290" s="235"/>
      <c r="O290" s="235"/>
      <c r="P290" s="235"/>
      <c r="Q290" s="235"/>
      <c r="R290" s="235"/>
      <c r="S290" s="235"/>
      <c r="T290" s="236"/>
      <c r="AT290" s="237" t="s">
        <v>158</v>
      </c>
      <c r="AU290" s="237" t="s">
        <v>87</v>
      </c>
      <c r="AV290" s="15" t="s">
        <v>154</v>
      </c>
      <c r="AW290" s="15" t="s">
        <v>34</v>
      </c>
      <c r="AX290" s="15" t="s">
        <v>85</v>
      </c>
      <c r="AY290" s="237" t="s">
        <v>148</v>
      </c>
    </row>
    <row r="291" spans="1:65" s="2" customFormat="1" ht="16.5" customHeight="1">
      <c r="A291" s="35"/>
      <c r="B291" s="36"/>
      <c r="C291" s="238" t="s">
        <v>332</v>
      </c>
      <c r="D291" s="238" t="s">
        <v>231</v>
      </c>
      <c r="E291" s="239" t="s">
        <v>333</v>
      </c>
      <c r="F291" s="240" t="s">
        <v>334</v>
      </c>
      <c r="G291" s="241" t="s">
        <v>94</v>
      </c>
      <c r="H291" s="242">
        <v>167.89400000000001</v>
      </c>
      <c r="I291" s="243"/>
      <c r="J291" s="244">
        <f>ROUND(I291*H291,2)</f>
        <v>0</v>
      </c>
      <c r="K291" s="240" t="s">
        <v>153</v>
      </c>
      <c r="L291" s="245"/>
      <c r="M291" s="246" t="s">
        <v>19</v>
      </c>
      <c r="N291" s="247" t="s">
        <v>48</v>
      </c>
      <c r="O291" s="65"/>
      <c r="P291" s="198">
        <f>O291*H291</f>
        <v>0</v>
      </c>
      <c r="Q291" s="198">
        <v>0.17599999999999999</v>
      </c>
      <c r="R291" s="198">
        <f>Q291*H291</f>
        <v>29.549343999999998</v>
      </c>
      <c r="S291" s="198">
        <v>0</v>
      </c>
      <c r="T291" s="199">
        <f>S291*H291</f>
        <v>0</v>
      </c>
      <c r="U291" s="35"/>
      <c r="V291" s="35"/>
      <c r="W291" s="35"/>
      <c r="X291" s="35"/>
      <c r="Y291" s="35"/>
      <c r="Z291" s="35"/>
      <c r="AA291" s="35"/>
      <c r="AB291" s="35"/>
      <c r="AC291" s="35"/>
      <c r="AD291" s="35"/>
      <c r="AE291" s="35"/>
      <c r="AR291" s="200" t="s">
        <v>201</v>
      </c>
      <c r="AT291" s="200" t="s">
        <v>231</v>
      </c>
      <c r="AU291" s="200" t="s">
        <v>87</v>
      </c>
      <c r="AY291" s="18" t="s">
        <v>148</v>
      </c>
      <c r="BE291" s="201">
        <f>IF(N291="základní",J291,0)</f>
        <v>0</v>
      </c>
      <c r="BF291" s="201">
        <f>IF(N291="snížená",J291,0)</f>
        <v>0</v>
      </c>
      <c r="BG291" s="201">
        <f>IF(N291="zákl. přenesená",J291,0)</f>
        <v>0</v>
      </c>
      <c r="BH291" s="201">
        <f>IF(N291="sníž. přenesená",J291,0)</f>
        <v>0</v>
      </c>
      <c r="BI291" s="201">
        <f>IF(N291="nulová",J291,0)</f>
        <v>0</v>
      </c>
      <c r="BJ291" s="18" t="s">
        <v>85</v>
      </c>
      <c r="BK291" s="201">
        <f>ROUND(I291*H291,2)</f>
        <v>0</v>
      </c>
      <c r="BL291" s="18" t="s">
        <v>154</v>
      </c>
      <c r="BM291" s="200" t="s">
        <v>335</v>
      </c>
    </row>
    <row r="292" spans="1:65" s="13" customFormat="1" ht="11.25">
      <c r="B292" s="206"/>
      <c r="C292" s="207"/>
      <c r="D292" s="202" t="s">
        <v>158</v>
      </c>
      <c r="E292" s="208" t="s">
        <v>19</v>
      </c>
      <c r="F292" s="209" t="s">
        <v>174</v>
      </c>
      <c r="G292" s="207"/>
      <c r="H292" s="208" t="s">
        <v>19</v>
      </c>
      <c r="I292" s="210"/>
      <c r="J292" s="207"/>
      <c r="K292" s="207"/>
      <c r="L292" s="211"/>
      <c r="M292" s="212"/>
      <c r="N292" s="213"/>
      <c r="O292" s="213"/>
      <c r="P292" s="213"/>
      <c r="Q292" s="213"/>
      <c r="R292" s="213"/>
      <c r="S292" s="213"/>
      <c r="T292" s="214"/>
      <c r="AT292" s="215" t="s">
        <v>158</v>
      </c>
      <c r="AU292" s="215" t="s">
        <v>87</v>
      </c>
      <c r="AV292" s="13" t="s">
        <v>85</v>
      </c>
      <c r="AW292" s="13" t="s">
        <v>34</v>
      </c>
      <c r="AX292" s="13" t="s">
        <v>77</v>
      </c>
      <c r="AY292" s="215" t="s">
        <v>148</v>
      </c>
    </row>
    <row r="293" spans="1:65" s="14" customFormat="1" ht="11.25">
      <c r="B293" s="216"/>
      <c r="C293" s="217"/>
      <c r="D293" s="202" t="s">
        <v>158</v>
      </c>
      <c r="E293" s="218" t="s">
        <v>19</v>
      </c>
      <c r="F293" s="219" t="s">
        <v>97</v>
      </c>
      <c r="G293" s="217"/>
      <c r="H293" s="220">
        <v>195.202</v>
      </c>
      <c r="I293" s="221"/>
      <c r="J293" s="217"/>
      <c r="K293" s="217"/>
      <c r="L293" s="222"/>
      <c r="M293" s="223"/>
      <c r="N293" s="224"/>
      <c r="O293" s="224"/>
      <c r="P293" s="224"/>
      <c r="Q293" s="224"/>
      <c r="R293" s="224"/>
      <c r="S293" s="224"/>
      <c r="T293" s="225"/>
      <c r="AT293" s="226" t="s">
        <v>158</v>
      </c>
      <c r="AU293" s="226" t="s">
        <v>87</v>
      </c>
      <c r="AV293" s="14" t="s">
        <v>87</v>
      </c>
      <c r="AW293" s="14" t="s">
        <v>34</v>
      </c>
      <c r="AX293" s="14" t="s">
        <v>77</v>
      </c>
      <c r="AY293" s="226" t="s">
        <v>148</v>
      </c>
    </row>
    <row r="294" spans="1:65" s="13" customFormat="1" ht="11.25">
      <c r="B294" s="206"/>
      <c r="C294" s="207"/>
      <c r="D294" s="202" t="s">
        <v>158</v>
      </c>
      <c r="E294" s="208" t="s">
        <v>19</v>
      </c>
      <c r="F294" s="209" t="s">
        <v>336</v>
      </c>
      <c r="G294" s="207"/>
      <c r="H294" s="208" t="s">
        <v>19</v>
      </c>
      <c r="I294" s="210"/>
      <c r="J294" s="207"/>
      <c r="K294" s="207"/>
      <c r="L294" s="211"/>
      <c r="M294" s="212"/>
      <c r="N294" s="213"/>
      <c r="O294" s="213"/>
      <c r="P294" s="213"/>
      <c r="Q294" s="213"/>
      <c r="R294" s="213"/>
      <c r="S294" s="213"/>
      <c r="T294" s="214"/>
      <c r="AT294" s="215" t="s">
        <v>158</v>
      </c>
      <c r="AU294" s="215" t="s">
        <v>87</v>
      </c>
      <c r="AV294" s="13" t="s">
        <v>85</v>
      </c>
      <c r="AW294" s="13" t="s">
        <v>34</v>
      </c>
      <c r="AX294" s="13" t="s">
        <v>77</v>
      </c>
      <c r="AY294" s="215" t="s">
        <v>148</v>
      </c>
    </row>
    <row r="295" spans="1:65" s="14" customFormat="1" ht="11.25">
      <c r="B295" s="216"/>
      <c r="C295" s="217"/>
      <c r="D295" s="202" t="s">
        <v>158</v>
      </c>
      <c r="E295" s="218" t="s">
        <v>19</v>
      </c>
      <c r="F295" s="219" t="s">
        <v>337</v>
      </c>
      <c r="G295" s="217"/>
      <c r="H295" s="220">
        <v>-30.6</v>
      </c>
      <c r="I295" s="221"/>
      <c r="J295" s="217"/>
      <c r="K295" s="217"/>
      <c r="L295" s="222"/>
      <c r="M295" s="223"/>
      <c r="N295" s="224"/>
      <c r="O295" s="224"/>
      <c r="P295" s="224"/>
      <c r="Q295" s="224"/>
      <c r="R295" s="224"/>
      <c r="S295" s="224"/>
      <c r="T295" s="225"/>
      <c r="AT295" s="226" t="s">
        <v>158</v>
      </c>
      <c r="AU295" s="226" t="s">
        <v>87</v>
      </c>
      <c r="AV295" s="14" t="s">
        <v>87</v>
      </c>
      <c r="AW295" s="14" t="s">
        <v>34</v>
      </c>
      <c r="AX295" s="14" t="s">
        <v>77</v>
      </c>
      <c r="AY295" s="226" t="s">
        <v>148</v>
      </c>
    </row>
    <row r="296" spans="1:65" s="15" customFormat="1" ht="11.25">
      <c r="B296" s="227"/>
      <c r="C296" s="228"/>
      <c r="D296" s="202" t="s">
        <v>158</v>
      </c>
      <c r="E296" s="229" t="s">
        <v>19</v>
      </c>
      <c r="F296" s="230" t="s">
        <v>161</v>
      </c>
      <c r="G296" s="228"/>
      <c r="H296" s="231">
        <v>164.602</v>
      </c>
      <c r="I296" s="232"/>
      <c r="J296" s="228"/>
      <c r="K296" s="228"/>
      <c r="L296" s="233"/>
      <c r="M296" s="234"/>
      <c r="N296" s="235"/>
      <c r="O296" s="235"/>
      <c r="P296" s="235"/>
      <c r="Q296" s="235"/>
      <c r="R296" s="235"/>
      <c r="S296" s="235"/>
      <c r="T296" s="236"/>
      <c r="AT296" s="237" t="s">
        <v>158</v>
      </c>
      <c r="AU296" s="237" t="s">
        <v>87</v>
      </c>
      <c r="AV296" s="15" t="s">
        <v>154</v>
      </c>
      <c r="AW296" s="15" t="s">
        <v>34</v>
      </c>
      <c r="AX296" s="15" t="s">
        <v>85</v>
      </c>
      <c r="AY296" s="237" t="s">
        <v>148</v>
      </c>
    </row>
    <row r="297" spans="1:65" s="14" customFormat="1" ht="11.25">
      <c r="B297" s="216"/>
      <c r="C297" s="217"/>
      <c r="D297" s="202" t="s">
        <v>158</v>
      </c>
      <c r="E297" s="217"/>
      <c r="F297" s="219" t="s">
        <v>338</v>
      </c>
      <c r="G297" s="217"/>
      <c r="H297" s="220">
        <v>167.89400000000001</v>
      </c>
      <c r="I297" s="221"/>
      <c r="J297" s="217"/>
      <c r="K297" s="217"/>
      <c r="L297" s="222"/>
      <c r="M297" s="223"/>
      <c r="N297" s="224"/>
      <c r="O297" s="224"/>
      <c r="P297" s="224"/>
      <c r="Q297" s="224"/>
      <c r="R297" s="224"/>
      <c r="S297" s="224"/>
      <c r="T297" s="225"/>
      <c r="AT297" s="226" t="s">
        <v>158</v>
      </c>
      <c r="AU297" s="226" t="s">
        <v>87</v>
      </c>
      <c r="AV297" s="14" t="s">
        <v>87</v>
      </c>
      <c r="AW297" s="14" t="s">
        <v>4</v>
      </c>
      <c r="AX297" s="14" t="s">
        <v>85</v>
      </c>
      <c r="AY297" s="226" t="s">
        <v>148</v>
      </c>
    </row>
    <row r="298" spans="1:65" s="2" customFormat="1" ht="16.5" customHeight="1">
      <c r="A298" s="35"/>
      <c r="B298" s="36"/>
      <c r="C298" s="238" t="s">
        <v>339</v>
      </c>
      <c r="D298" s="238" t="s">
        <v>231</v>
      </c>
      <c r="E298" s="239" t="s">
        <v>340</v>
      </c>
      <c r="F298" s="240" t="s">
        <v>341</v>
      </c>
      <c r="G298" s="241" t="s">
        <v>94</v>
      </c>
      <c r="H298" s="242">
        <v>31.212</v>
      </c>
      <c r="I298" s="243"/>
      <c r="J298" s="244">
        <f>ROUND(I298*H298,2)</f>
        <v>0</v>
      </c>
      <c r="K298" s="240" t="s">
        <v>153</v>
      </c>
      <c r="L298" s="245"/>
      <c r="M298" s="246" t="s">
        <v>19</v>
      </c>
      <c r="N298" s="247" t="s">
        <v>48</v>
      </c>
      <c r="O298" s="65"/>
      <c r="P298" s="198">
        <f>O298*H298</f>
        <v>0</v>
      </c>
      <c r="Q298" s="198">
        <v>0.17499999999999999</v>
      </c>
      <c r="R298" s="198">
        <f>Q298*H298</f>
        <v>5.4620999999999995</v>
      </c>
      <c r="S298" s="198">
        <v>0</v>
      </c>
      <c r="T298" s="199">
        <f>S298*H298</f>
        <v>0</v>
      </c>
      <c r="U298" s="35"/>
      <c r="V298" s="35"/>
      <c r="W298" s="35"/>
      <c r="X298" s="35"/>
      <c r="Y298" s="35"/>
      <c r="Z298" s="35"/>
      <c r="AA298" s="35"/>
      <c r="AB298" s="35"/>
      <c r="AC298" s="35"/>
      <c r="AD298" s="35"/>
      <c r="AE298" s="35"/>
      <c r="AR298" s="200" t="s">
        <v>201</v>
      </c>
      <c r="AT298" s="200" t="s">
        <v>231</v>
      </c>
      <c r="AU298" s="200" t="s">
        <v>87</v>
      </c>
      <c r="AY298" s="18" t="s">
        <v>148</v>
      </c>
      <c r="BE298" s="201">
        <f>IF(N298="základní",J298,0)</f>
        <v>0</v>
      </c>
      <c r="BF298" s="201">
        <f>IF(N298="snížená",J298,0)</f>
        <v>0</v>
      </c>
      <c r="BG298" s="201">
        <f>IF(N298="zákl. přenesená",J298,0)</f>
        <v>0</v>
      </c>
      <c r="BH298" s="201">
        <f>IF(N298="sníž. přenesená",J298,0)</f>
        <v>0</v>
      </c>
      <c r="BI298" s="201">
        <f>IF(N298="nulová",J298,0)</f>
        <v>0</v>
      </c>
      <c r="BJ298" s="18" t="s">
        <v>85</v>
      </c>
      <c r="BK298" s="201">
        <f>ROUND(I298*H298,2)</f>
        <v>0</v>
      </c>
      <c r="BL298" s="18" t="s">
        <v>154</v>
      </c>
      <c r="BM298" s="200" t="s">
        <v>342</v>
      </c>
    </row>
    <row r="299" spans="1:65" s="13" customFormat="1" ht="11.25">
      <c r="B299" s="206"/>
      <c r="C299" s="207"/>
      <c r="D299" s="202" t="s">
        <v>158</v>
      </c>
      <c r="E299" s="208" t="s">
        <v>19</v>
      </c>
      <c r="F299" s="209" t="s">
        <v>343</v>
      </c>
      <c r="G299" s="207"/>
      <c r="H299" s="208" t="s">
        <v>19</v>
      </c>
      <c r="I299" s="210"/>
      <c r="J299" s="207"/>
      <c r="K299" s="207"/>
      <c r="L299" s="211"/>
      <c r="M299" s="212"/>
      <c r="N299" s="213"/>
      <c r="O299" s="213"/>
      <c r="P299" s="213"/>
      <c r="Q299" s="213"/>
      <c r="R299" s="213"/>
      <c r="S299" s="213"/>
      <c r="T299" s="214"/>
      <c r="AT299" s="215" t="s">
        <v>158</v>
      </c>
      <c r="AU299" s="215" t="s">
        <v>87</v>
      </c>
      <c r="AV299" s="13" t="s">
        <v>85</v>
      </c>
      <c r="AW299" s="13" t="s">
        <v>34</v>
      </c>
      <c r="AX299" s="13" t="s">
        <v>77</v>
      </c>
      <c r="AY299" s="215" t="s">
        <v>148</v>
      </c>
    </row>
    <row r="300" spans="1:65" s="14" customFormat="1" ht="11.25">
      <c r="B300" s="216"/>
      <c r="C300" s="217"/>
      <c r="D300" s="202" t="s">
        <v>158</v>
      </c>
      <c r="E300" s="218" t="s">
        <v>19</v>
      </c>
      <c r="F300" s="219" t="s">
        <v>344</v>
      </c>
      <c r="G300" s="217"/>
      <c r="H300" s="220">
        <v>30.6</v>
      </c>
      <c r="I300" s="221"/>
      <c r="J300" s="217"/>
      <c r="K300" s="217"/>
      <c r="L300" s="222"/>
      <c r="M300" s="223"/>
      <c r="N300" s="224"/>
      <c r="O300" s="224"/>
      <c r="P300" s="224"/>
      <c r="Q300" s="224"/>
      <c r="R300" s="224"/>
      <c r="S300" s="224"/>
      <c r="T300" s="225"/>
      <c r="AT300" s="226" t="s">
        <v>158</v>
      </c>
      <c r="AU300" s="226" t="s">
        <v>87</v>
      </c>
      <c r="AV300" s="14" t="s">
        <v>87</v>
      </c>
      <c r="AW300" s="14" t="s">
        <v>34</v>
      </c>
      <c r="AX300" s="14" t="s">
        <v>77</v>
      </c>
      <c r="AY300" s="226" t="s">
        <v>148</v>
      </c>
    </row>
    <row r="301" spans="1:65" s="15" customFormat="1" ht="11.25">
      <c r="B301" s="227"/>
      <c r="C301" s="228"/>
      <c r="D301" s="202" t="s">
        <v>158</v>
      </c>
      <c r="E301" s="229" t="s">
        <v>19</v>
      </c>
      <c r="F301" s="230" t="s">
        <v>161</v>
      </c>
      <c r="G301" s="228"/>
      <c r="H301" s="231">
        <v>30.6</v>
      </c>
      <c r="I301" s="232"/>
      <c r="J301" s="228"/>
      <c r="K301" s="228"/>
      <c r="L301" s="233"/>
      <c r="M301" s="234"/>
      <c r="N301" s="235"/>
      <c r="O301" s="235"/>
      <c r="P301" s="235"/>
      <c r="Q301" s="235"/>
      <c r="R301" s="235"/>
      <c r="S301" s="235"/>
      <c r="T301" s="236"/>
      <c r="AT301" s="237" t="s">
        <v>158</v>
      </c>
      <c r="AU301" s="237" t="s">
        <v>87</v>
      </c>
      <c r="AV301" s="15" t="s">
        <v>154</v>
      </c>
      <c r="AW301" s="15" t="s">
        <v>34</v>
      </c>
      <c r="AX301" s="15" t="s">
        <v>85</v>
      </c>
      <c r="AY301" s="237" t="s">
        <v>148</v>
      </c>
    </row>
    <row r="302" spans="1:65" s="14" customFormat="1" ht="11.25">
      <c r="B302" s="216"/>
      <c r="C302" s="217"/>
      <c r="D302" s="202" t="s">
        <v>158</v>
      </c>
      <c r="E302" s="217"/>
      <c r="F302" s="219" t="s">
        <v>345</v>
      </c>
      <c r="G302" s="217"/>
      <c r="H302" s="220">
        <v>31.212</v>
      </c>
      <c r="I302" s="221"/>
      <c r="J302" s="217"/>
      <c r="K302" s="217"/>
      <c r="L302" s="222"/>
      <c r="M302" s="223"/>
      <c r="N302" s="224"/>
      <c r="O302" s="224"/>
      <c r="P302" s="224"/>
      <c r="Q302" s="224"/>
      <c r="R302" s="224"/>
      <c r="S302" s="224"/>
      <c r="T302" s="225"/>
      <c r="AT302" s="226" t="s">
        <v>158</v>
      </c>
      <c r="AU302" s="226" t="s">
        <v>87</v>
      </c>
      <c r="AV302" s="14" t="s">
        <v>87</v>
      </c>
      <c r="AW302" s="14" t="s">
        <v>4</v>
      </c>
      <c r="AX302" s="14" t="s">
        <v>85</v>
      </c>
      <c r="AY302" s="226" t="s">
        <v>148</v>
      </c>
    </row>
    <row r="303" spans="1:65" s="12" customFormat="1" ht="22.9" customHeight="1">
      <c r="B303" s="173"/>
      <c r="C303" s="174"/>
      <c r="D303" s="175" t="s">
        <v>76</v>
      </c>
      <c r="E303" s="187" t="s">
        <v>201</v>
      </c>
      <c r="F303" s="187" t="s">
        <v>346</v>
      </c>
      <c r="G303" s="174"/>
      <c r="H303" s="174"/>
      <c r="I303" s="177"/>
      <c r="J303" s="188">
        <f>BK303</f>
        <v>0</v>
      </c>
      <c r="K303" s="174"/>
      <c r="L303" s="179"/>
      <c r="M303" s="180"/>
      <c r="N303" s="181"/>
      <c r="O303" s="181"/>
      <c r="P303" s="182">
        <f>SUM(P304:P378)</f>
        <v>0</v>
      </c>
      <c r="Q303" s="181"/>
      <c r="R303" s="182">
        <f>SUM(R304:R378)</f>
        <v>12.77847</v>
      </c>
      <c r="S303" s="181"/>
      <c r="T303" s="183">
        <f>SUM(T304:T378)</f>
        <v>0</v>
      </c>
      <c r="AR303" s="184" t="s">
        <v>85</v>
      </c>
      <c r="AT303" s="185" t="s">
        <v>76</v>
      </c>
      <c r="AU303" s="185" t="s">
        <v>85</v>
      </c>
      <c r="AY303" s="184" t="s">
        <v>148</v>
      </c>
      <c r="BK303" s="186">
        <f>SUM(BK304:BK378)</f>
        <v>0</v>
      </c>
    </row>
    <row r="304" spans="1:65" s="2" customFormat="1" ht="16.5" customHeight="1">
      <c r="A304" s="35"/>
      <c r="B304" s="36"/>
      <c r="C304" s="189" t="s">
        <v>347</v>
      </c>
      <c r="D304" s="189" t="s">
        <v>150</v>
      </c>
      <c r="E304" s="190" t="s">
        <v>348</v>
      </c>
      <c r="F304" s="191" t="s">
        <v>349</v>
      </c>
      <c r="G304" s="192" t="s">
        <v>261</v>
      </c>
      <c r="H304" s="193">
        <v>1</v>
      </c>
      <c r="I304" s="194"/>
      <c r="J304" s="195">
        <f>ROUND(I304*H304,2)</f>
        <v>0</v>
      </c>
      <c r="K304" s="191" t="s">
        <v>153</v>
      </c>
      <c r="L304" s="40"/>
      <c r="M304" s="196" t="s">
        <v>19</v>
      </c>
      <c r="N304" s="197" t="s">
        <v>48</v>
      </c>
      <c r="O304" s="65"/>
      <c r="P304" s="198">
        <f>O304*H304</f>
        <v>0</v>
      </c>
      <c r="Q304" s="198">
        <v>1.4732499999999999</v>
      </c>
      <c r="R304" s="198">
        <f>Q304*H304</f>
        <v>1.4732499999999999</v>
      </c>
      <c r="S304" s="198">
        <v>0</v>
      </c>
      <c r="T304" s="199">
        <f>S304*H304</f>
        <v>0</v>
      </c>
      <c r="U304" s="35"/>
      <c r="V304" s="35"/>
      <c r="W304" s="35"/>
      <c r="X304" s="35"/>
      <c r="Y304" s="35"/>
      <c r="Z304" s="35"/>
      <c r="AA304" s="35"/>
      <c r="AB304" s="35"/>
      <c r="AC304" s="35"/>
      <c r="AD304" s="35"/>
      <c r="AE304" s="35"/>
      <c r="AR304" s="200" t="s">
        <v>154</v>
      </c>
      <c r="AT304" s="200" t="s">
        <v>150</v>
      </c>
      <c r="AU304" s="200" t="s">
        <v>87</v>
      </c>
      <c r="AY304" s="18" t="s">
        <v>148</v>
      </c>
      <c r="BE304" s="201">
        <f>IF(N304="základní",J304,0)</f>
        <v>0</v>
      </c>
      <c r="BF304" s="201">
        <f>IF(N304="snížená",J304,0)</f>
        <v>0</v>
      </c>
      <c r="BG304" s="201">
        <f>IF(N304="zákl. přenesená",J304,0)</f>
        <v>0</v>
      </c>
      <c r="BH304" s="201">
        <f>IF(N304="sníž. přenesená",J304,0)</f>
        <v>0</v>
      </c>
      <c r="BI304" s="201">
        <f>IF(N304="nulová",J304,0)</f>
        <v>0</v>
      </c>
      <c r="BJ304" s="18" t="s">
        <v>85</v>
      </c>
      <c r="BK304" s="201">
        <f>ROUND(I304*H304,2)</f>
        <v>0</v>
      </c>
      <c r="BL304" s="18" t="s">
        <v>154</v>
      </c>
      <c r="BM304" s="200" t="s">
        <v>350</v>
      </c>
    </row>
    <row r="305" spans="1:65" s="2" customFormat="1" ht="58.5">
      <c r="A305" s="35"/>
      <c r="B305" s="36"/>
      <c r="C305" s="37"/>
      <c r="D305" s="202" t="s">
        <v>156</v>
      </c>
      <c r="E305" s="37"/>
      <c r="F305" s="203" t="s">
        <v>351</v>
      </c>
      <c r="G305" s="37"/>
      <c r="H305" s="37"/>
      <c r="I305" s="110"/>
      <c r="J305" s="37"/>
      <c r="K305" s="37"/>
      <c r="L305" s="40"/>
      <c r="M305" s="204"/>
      <c r="N305" s="205"/>
      <c r="O305" s="65"/>
      <c r="P305" s="65"/>
      <c r="Q305" s="65"/>
      <c r="R305" s="65"/>
      <c r="S305" s="65"/>
      <c r="T305" s="66"/>
      <c r="U305" s="35"/>
      <c r="V305" s="35"/>
      <c r="W305" s="35"/>
      <c r="X305" s="35"/>
      <c r="Y305" s="35"/>
      <c r="Z305" s="35"/>
      <c r="AA305" s="35"/>
      <c r="AB305" s="35"/>
      <c r="AC305" s="35"/>
      <c r="AD305" s="35"/>
      <c r="AE305" s="35"/>
      <c r="AT305" s="18" t="s">
        <v>156</v>
      </c>
      <c r="AU305" s="18" t="s">
        <v>87</v>
      </c>
    </row>
    <row r="306" spans="1:65" s="13" customFormat="1" ht="11.25">
      <c r="B306" s="206"/>
      <c r="C306" s="207"/>
      <c r="D306" s="202" t="s">
        <v>158</v>
      </c>
      <c r="E306" s="208" t="s">
        <v>19</v>
      </c>
      <c r="F306" s="209" t="s">
        <v>352</v>
      </c>
      <c r="G306" s="207"/>
      <c r="H306" s="208" t="s">
        <v>19</v>
      </c>
      <c r="I306" s="210"/>
      <c r="J306" s="207"/>
      <c r="K306" s="207"/>
      <c r="L306" s="211"/>
      <c r="M306" s="212"/>
      <c r="N306" s="213"/>
      <c r="O306" s="213"/>
      <c r="P306" s="213"/>
      <c r="Q306" s="213"/>
      <c r="R306" s="213"/>
      <c r="S306" s="213"/>
      <c r="T306" s="214"/>
      <c r="AT306" s="215" t="s">
        <v>158</v>
      </c>
      <c r="AU306" s="215" t="s">
        <v>87</v>
      </c>
      <c r="AV306" s="13" t="s">
        <v>85</v>
      </c>
      <c r="AW306" s="13" t="s">
        <v>34</v>
      </c>
      <c r="AX306" s="13" t="s">
        <v>77</v>
      </c>
      <c r="AY306" s="215" t="s">
        <v>148</v>
      </c>
    </row>
    <row r="307" spans="1:65" s="14" customFormat="1" ht="11.25">
      <c r="B307" s="216"/>
      <c r="C307" s="217"/>
      <c r="D307" s="202" t="s">
        <v>158</v>
      </c>
      <c r="E307" s="218" t="s">
        <v>19</v>
      </c>
      <c r="F307" s="219" t="s">
        <v>85</v>
      </c>
      <c r="G307" s="217"/>
      <c r="H307" s="220">
        <v>1</v>
      </c>
      <c r="I307" s="221"/>
      <c r="J307" s="217"/>
      <c r="K307" s="217"/>
      <c r="L307" s="222"/>
      <c r="M307" s="223"/>
      <c r="N307" s="224"/>
      <c r="O307" s="224"/>
      <c r="P307" s="224"/>
      <c r="Q307" s="224"/>
      <c r="R307" s="224"/>
      <c r="S307" s="224"/>
      <c r="T307" s="225"/>
      <c r="AT307" s="226" t="s">
        <v>158</v>
      </c>
      <c r="AU307" s="226" t="s">
        <v>87</v>
      </c>
      <c r="AV307" s="14" t="s">
        <v>87</v>
      </c>
      <c r="AW307" s="14" t="s">
        <v>34</v>
      </c>
      <c r="AX307" s="14" t="s">
        <v>77</v>
      </c>
      <c r="AY307" s="226" t="s">
        <v>148</v>
      </c>
    </row>
    <row r="308" spans="1:65" s="15" customFormat="1" ht="11.25">
      <c r="B308" s="227"/>
      <c r="C308" s="228"/>
      <c r="D308" s="202" t="s">
        <v>158</v>
      </c>
      <c r="E308" s="229" t="s">
        <v>19</v>
      </c>
      <c r="F308" s="230" t="s">
        <v>161</v>
      </c>
      <c r="G308" s="228"/>
      <c r="H308" s="231">
        <v>1</v>
      </c>
      <c r="I308" s="232"/>
      <c r="J308" s="228"/>
      <c r="K308" s="228"/>
      <c r="L308" s="233"/>
      <c r="M308" s="234"/>
      <c r="N308" s="235"/>
      <c r="O308" s="235"/>
      <c r="P308" s="235"/>
      <c r="Q308" s="235"/>
      <c r="R308" s="235"/>
      <c r="S308" s="235"/>
      <c r="T308" s="236"/>
      <c r="AT308" s="237" t="s">
        <v>158</v>
      </c>
      <c r="AU308" s="237" t="s">
        <v>87</v>
      </c>
      <c r="AV308" s="15" t="s">
        <v>154</v>
      </c>
      <c r="AW308" s="15" t="s">
        <v>34</v>
      </c>
      <c r="AX308" s="15" t="s">
        <v>85</v>
      </c>
      <c r="AY308" s="237" t="s">
        <v>148</v>
      </c>
    </row>
    <row r="309" spans="1:65" s="2" customFormat="1" ht="21.75" customHeight="1">
      <c r="A309" s="35"/>
      <c r="B309" s="36"/>
      <c r="C309" s="189" t="s">
        <v>353</v>
      </c>
      <c r="D309" s="189" t="s">
        <v>150</v>
      </c>
      <c r="E309" s="190" t="s">
        <v>354</v>
      </c>
      <c r="F309" s="191" t="s">
        <v>355</v>
      </c>
      <c r="G309" s="192" t="s">
        <v>106</v>
      </c>
      <c r="H309" s="193">
        <v>2</v>
      </c>
      <c r="I309" s="194"/>
      <c r="J309" s="195">
        <f>ROUND(I309*H309,2)</f>
        <v>0</v>
      </c>
      <c r="K309" s="191" t="s">
        <v>153</v>
      </c>
      <c r="L309" s="40"/>
      <c r="M309" s="196" t="s">
        <v>19</v>
      </c>
      <c r="N309" s="197" t="s">
        <v>48</v>
      </c>
      <c r="O309" s="65"/>
      <c r="P309" s="198">
        <f>O309*H309</f>
        <v>0</v>
      </c>
      <c r="Q309" s="198">
        <v>2.7599999999999999E-3</v>
      </c>
      <c r="R309" s="198">
        <f>Q309*H309</f>
        <v>5.5199999999999997E-3</v>
      </c>
      <c r="S309" s="198">
        <v>0</v>
      </c>
      <c r="T309" s="199">
        <f>S309*H309</f>
        <v>0</v>
      </c>
      <c r="U309" s="35"/>
      <c r="V309" s="35"/>
      <c r="W309" s="35"/>
      <c r="X309" s="35"/>
      <c r="Y309" s="35"/>
      <c r="Z309" s="35"/>
      <c r="AA309" s="35"/>
      <c r="AB309" s="35"/>
      <c r="AC309" s="35"/>
      <c r="AD309" s="35"/>
      <c r="AE309" s="35"/>
      <c r="AR309" s="200" t="s">
        <v>154</v>
      </c>
      <c r="AT309" s="200" t="s">
        <v>150</v>
      </c>
      <c r="AU309" s="200" t="s">
        <v>87</v>
      </c>
      <c r="AY309" s="18" t="s">
        <v>148</v>
      </c>
      <c r="BE309" s="201">
        <f>IF(N309="základní",J309,0)</f>
        <v>0</v>
      </c>
      <c r="BF309" s="201">
        <f>IF(N309="snížená",J309,0)</f>
        <v>0</v>
      </c>
      <c r="BG309" s="201">
        <f>IF(N309="zákl. přenesená",J309,0)</f>
        <v>0</v>
      </c>
      <c r="BH309" s="201">
        <f>IF(N309="sníž. přenesená",J309,0)</f>
        <v>0</v>
      </c>
      <c r="BI309" s="201">
        <f>IF(N309="nulová",J309,0)</f>
        <v>0</v>
      </c>
      <c r="BJ309" s="18" t="s">
        <v>85</v>
      </c>
      <c r="BK309" s="201">
        <f>ROUND(I309*H309,2)</f>
        <v>0</v>
      </c>
      <c r="BL309" s="18" t="s">
        <v>154</v>
      </c>
      <c r="BM309" s="200" t="s">
        <v>356</v>
      </c>
    </row>
    <row r="310" spans="1:65" s="2" customFormat="1" ht="87.75">
      <c r="A310" s="35"/>
      <c r="B310" s="36"/>
      <c r="C310" s="37"/>
      <c r="D310" s="202" t="s">
        <v>156</v>
      </c>
      <c r="E310" s="37"/>
      <c r="F310" s="203" t="s">
        <v>357</v>
      </c>
      <c r="G310" s="37"/>
      <c r="H310" s="37"/>
      <c r="I310" s="110"/>
      <c r="J310" s="37"/>
      <c r="K310" s="37"/>
      <c r="L310" s="40"/>
      <c r="M310" s="204"/>
      <c r="N310" s="205"/>
      <c r="O310" s="65"/>
      <c r="P310" s="65"/>
      <c r="Q310" s="65"/>
      <c r="R310" s="65"/>
      <c r="S310" s="65"/>
      <c r="T310" s="66"/>
      <c r="U310" s="35"/>
      <c r="V310" s="35"/>
      <c r="W310" s="35"/>
      <c r="X310" s="35"/>
      <c r="Y310" s="35"/>
      <c r="Z310" s="35"/>
      <c r="AA310" s="35"/>
      <c r="AB310" s="35"/>
      <c r="AC310" s="35"/>
      <c r="AD310" s="35"/>
      <c r="AE310" s="35"/>
      <c r="AT310" s="18" t="s">
        <v>156</v>
      </c>
      <c r="AU310" s="18" t="s">
        <v>87</v>
      </c>
    </row>
    <row r="311" spans="1:65" s="13" customFormat="1" ht="11.25">
      <c r="B311" s="206"/>
      <c r="C311" s="207"/>
      <c r="D311" s="202" t="s">
        <v>158</v>
      </c>
      <c r="E311" s="208" t="s">
        <v>19</v>
      </c>
      <c r="F311" s="209" t="s">
        <v>352</v>
      </c>
      <c r="G311" s="207"/>
      <c r="H311" s="208" t="s">
        <v>19</v>
      </c>
      <c r="I311" s="210"/>
      <c r="J311" s="207"/>
      <c r="K311" s="207"/>
      <c r="L311" s="211"/>
      <c r="M311" s="212"/>
      <c r="N311" s="213"/>
      <c r="O311" s="213"/>
      <c r="P311" s="213"/>
      <c r="Q311" s="213"/>
      <c r="R311" s="213"/>
      <c r="S311" s="213"/>
      <c r="T311" s="214"/>
      <c r="AT311" s="215" t="s">
        <v>158</v>
      </c>
      <c r="AU311" s="215" t="s">
        <v>87</v>
      </c>
      <c r="AV311" s="13" t="s">
        <v>85</v>
      </c>
      <c r="AW311" s="13" t="s">
        <v>34</v>
      </c>
      <c r="AX311" s="13" t="s">
        <v>77</v>
      </c>
      <c r="AY311" s="215" t="s">
        <v>148</v>
      </c>
    </row>
    <row r="312" spans="1:65" s="14" customFormat="1" ht="11.25">
      <c r="B312" s="216"/>
      <c r="C312" s="217"/>
      <c r="D312" s="202" t="s">
        <v>158</v>
      </c>
      <c r="E312" s="218" t="s">
        <v>19</v>
      </c>
      <c r="F312" s="219" t="s">
        <v>87</v>
      </c>
      <c r="G312" s="217"/>
      <c r="H312" s="220">
        <v>2</v>
      </c>
      <c r="I312" s="221"/>
      <c r="J312" s="217"/>
      <c r="K312" s="217"/>
      <c r="L312" s="222"/>
      <c r="M312" s="223"/>
      <c r="N312" s="224"/>
      <c r="O312" s="224"/>
      <c r="P312" s="224"/>
      <c r="Q312" s="224"/>
      <c r="R312" s="224"/>
      <c r="S312" s="224"/>
      <c r="T312" s="225"/>
      <c r="AT312" s="226" t="s">
        <v>158</v>
      </c>
      <c r="AU312" s="226" t="s">
        <v>87</v>
      </c>
      <c r="AV312" s="14" t="s">
        <v>87</v>
      </c>
      <c r="AW312" s="14" t="s">
        <v>34</v>
      </c>
      <c r="AX312" s="14" t="s">
        <v>77</v>
      </c>
      <c r="AY312" s="226" t="s">
        <v>148</v>
      </c>
    </row>
    <row r="313" spans="1:65" s="15" customFormat="1" ht="11.25">
      <c r="B313" s="227"/>
      <c r="C313" s="228"/>
      <c r="D313" s="202" t="s">
        <v>158</v>
      </c>
      <c r="E313" s="229" t="s">
        <v>19</v>
      </c>
      <c r="F313" s="230" t="s">
        <v>161</v>
      </c>
      <c r="G313" s="228"/>
      <c r="H313" s="231">
        <v>2</v>
      </c>
      <c r="I313" s="232"/>
      <c r="J313" s="228"/>
      <c r="K313" s="228"/>
      <c r="L313" s="233"/>
      <c r="M313" s="234"/>
      <c r="N313" s="235"/>
      <c r="O313" s="235"/>
      <c r="P313" s="235"/>
      <c r="Q313" s="235"/>
      <c r="R313" s="235"/>
      <c r="S313" s="235"/>
      <c r="T313" s="236"/>
      <c r="AT313" s="237" t="s">
        <v>158</v>
      </c>
      <c r="AU313" s="237" t="s">
        <v>87</v>
      </c>
      <c r="AV313" s="15" t="s">
        <v>154</v>
      </c>
      <c r="AW313" s="15" t="s">
        <v>34</v>
      </c>
      <c r="AX313" s="15" t="s">
        <v>85</v>
      </c>
      <c r="AY313" s="237" t="s">
        <v>148</v>
      </c>
    </row>
    <row r="314" spans="1:65" s="2" customFormat="1" ht="21.75" customHeight="1">
      <c r="A314" s="35"/>
      <c r="B314" s="36"/>
      <c r="C314" s="189" t="s">
        <v>358</v>
      </c>
      <c r="D314" s="189" t="s">
        <v>150</v>
      </c>
      <c r="E314" s="190" t="s">
        <v>359</v>
      </c>
      <c r="F314" s="191" t="s">
        <v>360</v>
      </c>
      <c r="G314" s="192" t="s">
        <v>261</v>
      </c>
      <c r="H314" s="193">
        <v>1</v>
      </c>
      <c r="I314" s="194"/>
      <c r="J314" s="195">
        <f>ROUND(I314*H314,2)</f>
        <v>0</v>
      </c>
      <c r="K314" s="191" t="s">
        <v>153</v>
      </c>
      <c r="L314" s="40"/>
      <c r="M314" s="196" t="s">
        <v>19</v>
      </c>
      <c r="N314" s="197" t="s">
        <v>48</v>
      </c>
      <c r="O314" s="65"/>
      <c r="P314" s="198">
        <f>O314*H314</f>
        <v>0</v>
      </c>
      <c r="Q314" s="198">
        <v>0</v>
      </c>
      <c r="R314" s="198">
        <f>Q314*H314</f>
        <v>0</v>
      </c>
      <c r="S314" s="198">
        <v>0</v>
      </c>
      <c r="T314" s="199">
        <f>S314*H314</f>
        <v>0</v>
      </c>
      <c r="U314" s="35"/>
      <c r="V314" s="35"/>
      <c r="W314" s="35"/>
      <c r="X314" s="35"/>
      <c r="Y314" s="35"/>
      <c r="Z314" s="35"/>
      <c r="AA314" s="35"/>
      <c r="AB314" s="35"/>
      <c r="AC314" s="35"/>
      <c r="AD314" s="35"/>
      <c r="AE314" s="35"/>
      <c r="AR314" s="200" t="s">
        <v>154</v>
      </c>
      <c r="AT314" s="200" t="s">
        <v>150</v>
      </c>
      <c r="AU314" s="200" t="s">
        <v>87</v>
      </c>
      <c r="AY314" s="18" t="s">
        <v>148</v>
      </c>
      <c r="BE314" s="201">
        <f>IF(N314="základní",J314,0)</f>
        <v>0</v>
      </c>
      <c r="BF314" s="201">
        <f>IF(N314="snížená",J314,0)</f>
        <v>0</v>
      </c>
      <c r="BG314" s="201">
        <f>IF(N314="zákl. přenesená",J314,0)</f>
        <v>0</v>
      </c>
      <c r="BH314" s="201">
        <f>IF(N314="sníž. přenesená",J314,0)</f>
        <v>0</v>
      </c>
      <c r="BI314" s="201">
        <f>IF(N314="nulová",J314,0)</f>
        <v>0</v>
      </c>
      <c r="BJ314" s="18" t="s">
        <v>85</v>
      </c>
      <c r="BK314" s="201">
        <f>ROUND(I314*H314,2)</f>
        <v>0</v>
      </c>
      <c r="BL314" s="18" t="s">
        <v>154</v>
      </c>
      <c r="BM314" s="200" t="s">
        <v>361</v>
      </c>
    </row>
    <row r="315" spans="1:65" s="2" customFormat="1" ht="29.25">
      <c r="A315" s="35"/>
      <c r="B315" s="36"/>
      <c r="C315" s="37"/>
      <c r="D315" s="202" t="s">
        <v>156</v>
      </c>
      <c r="E315" s="37"/>
      <c r="F315" s="203" t="s">
        <v>362</v>
      </c>
      <c r="G315" s="37"/>
      <c r="H315" s="37"/>
      <c r="I315" s="110"/>
      <c r="J315" s="37"/>
      <c r="K315" s="37"/>
      <c r="L315" s="40"/>
      <c r="M315" s="204"/>
      <c r="N315" s="205"/>
      <c r="O315" s="65"/>
      <c r="P315" s="65"/>
      <c r="Q315" s="65"/>
      <c r="R315" s="65"/>
      <c r="S315" s="65"/>
      <c r="T315" s="66"/>
      <c r="U315" s="35"/>
      <c r="V315" s="35"/>
      <c r="W315" s="35"/>
      <c r="X315" s="35"/>
      <c r="Y315" s="35"/>
      <c r="Z315" s="35"/>
      <c r="AA315" s="35"/>
      <c r="AB315" s="35"/>
      <c r="AC315" s="35"/>
      <c r="AD315" s="35"/>
      <c r="AE315" s="35"/>
      <c r="AT315" s="18" t="s">
        <v>156</v>
      </c>
      <c r="AU315" s="18" t="s">
        <v>87</v>
      </c>
    </row>
    <row r="316" spans="1:65" s="13" customFormat="1" ht="11.25">
      <c r="B316" s="206"/>
      <c r="C316" s="207"/>
      <c r="D316" s="202" t="s">
        <v>158</v>
      </c>
      <c r="E316" s="208" t="s">
        <v>19</v>
      </c>
      <c r="F316" s="209" t="s">
        <v>352</v>
      </c>
      <c r="G316" s="207"/>
      <c r="H316" s="208" t="s">
        <v>19</v>
      </c>
      <c r="I316" s="210"/>
      <c r="J316" s="207"/>
      <c r="K316" s="207"/>
      <c r="L316" s="211"/>
      <c r="M316" s="212"/>
      <c r="N316" s="213"/>
      <c r="O316" s="213"/>
      <c r="P316" s="213"/>
      <c r="Q316" s="213"/>
      <c r="R316" s="213"/>
      <c r="S316" s="213"/>
      <c r="T316" s="214"/>
      <c r="AT316" s="215" t="s">
        <v>158</v>
      </c>
      <c r="AU316" s="215" t="s">
        <v>87</v>
      </c>
      <c r="AV316" s="13" t="s">
        <v>85</v>
      </c>
      <c r="AW316" s="13" t="s">
        <v>34</v>
      </c>
      <c r="AX316" s="13" t="s">
        <v>77</v>
      </c>
      <c r="AY316" s="215" t="s">
        <v>148</v>
      </c>
    </row>
    <row r="317" spans="1:65" s="14" customFormat="1" ht="11.25">
      <c r="B317" s="216"/>
      <c r="C317" s="217"/>
      <c r="D317" s="202" t="s">
        <v>158</v>
      </c>
      <c r="E317" s="218" t="s">
        <v>19</v>
      </c>
      <c r="F317" s="219" t="s">
        <v>85</v>
      </c>
      <c r="G317" s="217"/>
      <c r="H317" s="220">
        <v>1</v>
      </c>
      <c r="I317" s="221"/>
      <c r="J317" s="217"/>
      <c r="K317" s="217"/>
      <c r="L317" s="222"/>
      <c r="M317" s="223"/>
      <c r="N317" s="224"/>
      <c r="O317" s="224"/>
      <c r="P317" s="224"/>
      <c r="Q317" s="224"/>
      <c r="R317" s="224"/>
      <c r="S317" s="224"/>
      <c r="T317" s="225"/>
      <c r="AT317" s="226" t="s">
        <v>158</v>
      </c>
      <c r="AU317" s="226" t="s">
        <v>87</v>
      </c>
      <c r="AV317" s="14" t="s">
        <v>87</v>
      </c>
      <c r="AW317" s="14" t="s">
        <v>34</v>
      </c>
      <c r="AX317" s="14" t="s">
        <v>77</v>
      </c>
      <c r="AY317" s="226" t="s">
        <v>148</v>
      </c>
    </row>
    <row r="318" spans="1:65" s="15" customFormat="1" ht="11.25">
      <c r="B318" s="227"/>
      <c r="C318" s="228"/>
      <c r="D318" s="202" t="s">
        <v>158</v>
      </c>
      <c r="E318" s="229" t="s">
        <v>19</v>
      </c>
      <c r="F318" s="230" t="s">
        <v>161</v>
      </c>
      <c r="G318" s="228"/>
      <c r="H318" s="231">
        <v>1</v>
      </c>
      <c r="I318" s="232"/>
      <c r="J318" s="228"/>
      <c r="K318" s="228"/>
      <c r="L318" s="233"/>
      <c r="M318" s="234"/>
      <c r="N318" s="235"/>
      <c r="O318" s="235"/>
      <c r="P318" s="235"/>
      <c r="Q318" s="235"/>
      <c r="R318" s="235"/>
      <c r="S318" s="235"/>
      <c r="T318" s="236"/>
      <c r="AT318" s="237" t="s">
        <v>158</v>
      </c>
      <c r="AU318" s="237" t="s">
        <v>87</v>
      </c>
      <c r="AV318" s="15" t="s">
        <v>154</v>
      </c>
      <c r="AW318" s="15" t="s">
        <v>34</v>
      </c>
      <c r="AX318" s="15" t="s">
        <v>85</v>
      </c>
      <c r="AY318" s="237" t="s">
        <v>148</v>
      </c>
    </row>
    <row r="319" spans="1:65" s="2" customFormat="1" ht="16.5" customHeight="1">
      <c r="A319" s="35"/>
      <c r="B319" s="36"/>
      <c r="C319" s="238" t="s">
        <v>363</v>
      </c>
      <c r="D319" s="238" t="s">
        <v>231</v>
      </c>
      <c r="E319" s="239" t="s">
        <v>364</v>
      </c>
      <c r="F319" s="240" t="s">
        <v>365</v>
      </c>
      <c r="G319" s="241" t="s">
        <v>261</v>
      </c>
      <c r="H319" s="242">
        <v>1</v>
      </c>
      <c r="I319" s="243"/>
      <c r="J319" s="244">
        <f>ROUND(I319*H319,2)</f>
        <v>0</v>
      </c>
      <c r="K319" s="240" t="s">
        <v>153</v>
      </c>
      <c r="L319" s="245"/>
      <c r="M319" s="246" t="s">
        <v>19</v>
      </c>
      <c r="N319" s="247" t="s">
        <v>48</v>
      </c>
      <c r="O319" s="65"/>
      <c r="P319" s="198">
        <f>O319*H319</f>
        <v>0</v>
      </c>
      <c r="Q319" s="198">
        <v>6.4000000000000005E-4</v>
      </c>
      <c r="R319" s="198">
        <f>Q319*H319</f>
        <v>6.4000000000000005E-4</v>
      </c>
      <c r="S319" s="198">
        <v>0</v>
      </c>
      <c r="T319" s="199">
        <f>S319*H319</f>
        <v>0</v>
      </c>
      <c r="U319" s="35"/>
      <c r="V319" s="35"/>
      <c r="W319" s="35"/>
      <c r="X319" s="35"/>
      <c r="Y319" s="35"/>
      <c r="Z319" s="35"/>
      <c r="AA319" s="35"/>
      <c r="AB319" s="35"/>
      <c r="AC319" s="35"/>
      <c r="AD319" s="35"/>
      <c r="AE319" s="35"/>
      <c r="AR319" s="200" t="s">
        <v>201</v>
      </c>
      <c r="AT319" s="200" t="s">
        <v>231</v>
      </c>
      <c r="AU319" s="200" t="s">
        <v>87</v>
      </c>
      <c r="AY319" s="18" t="s">
        <v>148</v>
      </c>
      <c r="BE319" s="201">
        <f>IF(N319="základní",J319,0)</f>
        <v>0</v>
      </c>
      <c r="BF319" s="201">
        <f>IF(N319="snížená",J319,0)</f>
        <v>0</v>
      </c>
      <c r="BG319" s="201">
        <f>IF(N319="zákl. přenesená",J319,0)</f>
        <v>0</v>
      </c>
      <c r="BH319" s="201">
        <f>IF(N319="sníž. přenesená",J319,0)</f>
        <v>0</v>
      </c>
      <c r="BI319" s="201">
        <f>IF(N319="nulová",J319,0)</f>
        <v>0</v>
      </c>
      <c r="BJ319" s="18" t="s">
        <v>85</v>
      </c>
      <c r="BK319" s="201">
        <f>ROUND(I319*H319,2)</f>
        <v>0</v>
      </c>
      <c r="BL319" s="18" t="s">
        <v>154</v>
      </c>
      <c r="BM319" s="200" t="s">
        <v>366</v>
      </c>
    </row>
    <row r="320" spans="1:65" s="13" customFormat="1" ht="11.25">
      <c r="B320" s="206"/>
      <c r="C320" s="207"/>
      <c r="D320" s="202" t="s">
        <v>158</v>
      </c>
      <c r="E320" s="208" t="s">
        <v>19</v>
      </c>
      <c r="F320" s="209" t="s">
        <v>352</v>
      </c>
      <c r="G320" s="207"/>
      <c r="H320" s="208" t="s">
        <v>19</v>
      </c>
      <c r="I320" s="210"/>
      <c r="J320" s="207"/>
      <c r="K320" s="207"/>
      <c r="L320" s="211"/>
      <c r="M320" s="212"/>
      <c r="N320" s="213"/>
      <c r="O320" s="213"/>
      <c r="P320" s="213"/>
      <c r="Q320" s="213"/>
      <c r="R320" s="213"/>
      <c r="S320" s="213"/>
      <c r="T320" s="214"/>
      <c r="AT320" s="215" t="s">
        <v>158</v>
      </c>
      <c r="AU320" s="215" t="s">
        <v>87</v>
      </c>
      <c r="AV320" s="13" t="s">
        <v>85</v>
      </c>
      <c r="AW320" s="13" t="s">
        <v>34</v>
      </c>
      <c r="AX320" s="13" t="s">
        <v>77</v>
      </c>
      <c r="AY320" s="215" t="s">
        <v>148</v>
      </c>
    </row>
    <row r="321" spans="1:65" s="14" customFormat="1" ht="11.25">
      <c r="B321" s="216"/>
      <c r="C321" s="217"/>
      <c r="D321" s="202" t="s">
        <v>158</v>
      </c>
      <c r="E321" s="218" t="s">
        <v>19</v>
      </c>
      <c r="F321" s="219" t="s">
        <v>85</v>
      </c>
      <c r="G321" s="217"/>
      <c r="H321" s="220">
        <v>1</v>
      </c>
      <c r="I321" s="221"/>
      <c r="J321" s="217"/>
      <c r="K321" s="217"/>
      <c r="L321" s="222"/>
      <c r="M321" s="223"/>
      <c r="N321" s="224"/>
      <c r="O321" s="224"/>
      <c r="P321" s="224"/>
      <c r="Q321" s="224"/>
      <c r="R321" s="224"/>
      <c r="S321" s="224"/>
      <c r="T321" s="225"/>
      <c r="AT321" s="226" t="s">
        <v>158</v>
      </c>
      <c r="AU321" s="226" t="s">
        <v>87</v>
      </c>
      <c r="AV321" s="14" t="s">
        <v>87</v>
      </c>
      <c r="AW321" s="14" t="s">
        <v>34</v>
      </c>
      <c r="AX321" s="14" t="s">
        <v>77</v>
      </c>
      <c r="AY321" s="226" t="s">
        <v>148</v>
      </c>
    </row>
    <row r="322" spans="1:65" s="15" customFormat="1" ht="11.25">
      <c r="B322" s="227"/>
      <c r="C322" s="228"/>
      <c r="D322" s="202" t="s">
        <v>158</v>
      </c>
      <c r="E322" s="229" t="s">
        <v>19</v>
      </c>
      <c r="F322" s="230" t="s">
        <v>161</v>
      </c>
      <c r="G322" s="228"/>
      <c r="H322" s="231">
        <v>1</v>
      </c>
      <c r="I322" s="232"/>
      <c r="J322" s="228"/>
      <c r="K322" s="228"/>
      <c r="L322" s="233"/>
      <c r="M322" s="234"/>
      <c r="N322" s="235"/>
      <c r="O322" s="235"/>
      <c r="P322" s="235"/>
      <c r="Q322" s="235"/>
      <c r="R322" s="235"/>
      <c r="S322" s="235"/>
      <c r="T322" s="236"/>
      <c r="AT322" s="237" t="s">
        <v>158</v>
      </c>
      <c r="AU322" s="237" t="s">
        <v>87</v>
      </c>
      <c r="AV322" s="15" t="s">
        <v>154</v>
      </c>
      <c r="AW322" s="15" t="s">
        <v>34</v>
      </c>
      <c r="AX322" s="15" t="s">
        <v>85</v>
      </c>
      <c r="AY322" s="237" t="s">
        <v>148</v>
      </c>
    </row>
    <row r="323" spans="1:65" s="2" customFormat="1" ht="16.5" customHeight="1">
      <c r="A323" s="35"/>
      <c r="B323" s="36"/>
      <c r="C323" s="189" t="s">
        <v>367</v>
      </c>
      <c r="D323" s="189" t="s">
        <v>150</v>
      </c>
      <c r="E323" s="190" t="s">
        <v>368</v>
      </c>
      <c r="F323" s="191" t="s">
        <v>369</v>
      </c>
      <c r="G323" s="192" t="s">
        <v>261</v>
      </c>
      <c r="H323" s="193">
        <v>1</v>
      </c>
      <c r="I323" s="194"/>
      <c r="J323" s="195">
        <f>ROUND(I323*H323,2)</f>
        <v>0</v>
      </c>
      <c r="K323" s="191" t="s">
        <v>153</v>
      </c>
      <c r="L323" s="40"/>
      <c r="M323" s="196" t="s">
        <v>19</v>
      </c>
      <c r="N323" s="197" t="s">
        <v>48</v>
      </c>
      <c r="O323" s="65"/>
      <c r="P323" s="198">
        <f>O323*H323</f>
        <v>0</v>
      </c>
      <c r="Q323" s="198">
        <v>0.34089999999999998</v>
      </c>
      <c r="R323" s="198">
        <f>Q323*H323</f>
        <v>0.34089999999999998</v>
      </c>
      <c r="S323" s="198">
        <v>0</v>
      </c>
      <c r="T323" s="199">
        <f>S323*H323</f>
        <v>0</v>
      </c>
      <c r="U323" s="35"/>
      <c r="V323" s="35"/>
      <c r="W323" s="35"/>
      <c r="X323" s="35"/>
      <c r="Y323" s="35"/>
      <c r="Z323" s="35"/>
      <c r="AA323" s="35"/>
      <c r="AB323" s="35"/>
      <c r="AC323" s="35"/>
      <c r="AD323" s="35"/>
      <c r="AE323" s="35"/>
      <c r="AR323" s="200" t="s">
        <v>154</v>
      </c>
      <c r="AT323" s="200" t="s">
        <v>150</v>
      </c>
      <c r="AU323" s="200" t="s">
        <v>87</v>
      </c>
      <c r="AY323" s="18" t="s">
        <v>148</v>
      </c>
      <c r="BE323" s="201">
        <f>IF(N323="základní",J323,0)</f>
        <v>0</v>
      </c>
      <c r="BF323" s="201">
        <f>IF(N323="snížená",J323,0)</f>
        <v>0</v>
      </c>
      <c r="BG323" s="201">
        <f>IF(N323="zákl. přenesená",J323,0)</f>
        <v>0</v>
      </c>
      <c r="BH323" s="201">
        <f>IF(N323="sníž. přenesená",J323,0)</f>
        <v>0</v>
      </c>
      <c r="BI323" s="201">
        <f>IF(N323="nulová",J323,0)</f>
        <v>0</v>
      </c>
      <c r="BJ323" s="18" t="s">
        <v>85</v>
      </c>
      <c r="BK323" s="201">
        <f>ROUND(I323*H323,2)</f>
        <v>0</v>
      </c>
      <c r="BL323" s="18" t="s">
        <v>154</v>
      </c>
      <c r="BM323" s="200" t="s">
        <v>370</v>
      </c>
    </row>
    <row r="324" spans="1:65" s="2" customFormat="1" ht="87.75">
      <c r="A324" s="35"/>
      <c r="B324" s="36"/>
      <c r="C324" s="37"/>
      <c r="D324" s="202" t="s">
        <v>156</v>
      </c>
      <c r="E324" s="37"/>
      <c r="F324" s="203" t="s">
        <v>371</v>
      </c>
      <c r="G324" s="37"/>
      <c r="H324" s="37"/>
      <c r="I324" s="110"/>
      <c r="J324" s="37"/>
      <c r="K324" s="37"/>
      <c r="L324" s="40"/>
      <c r="M324" s="204"/>
      <c r="N324" s="205"/>
      <c r="O324" s="65"/>
      <c r="P324" s="65"/>
      <c r="Q324" s="65"/>
      <c r="R324" s="65"/>
      <c r="S324" s="65"/>
      <c r="T324" s="66"/>
      <c r="U324" s="35"/>
      <c r="V324" s="35"/>
      <c r="W324" s="35"/>
      <c r="X324" s="35"/>
      <c r="Y324" s="35"/>
      <c r="Z324" s="35"/>
      <c r="AA324" s="35"/>
      <c r="AB324" s="35"/>
      <c r="AC324" s="35"/>
      <c r="AD324" s="35"/>
      <c r="AE324" s="35"/>
      <c r="AT324" s="18" t="s">
        <v>156</v>
      </c>
      <c r="AU324" s="18" t="s">
        <v>87</v>
      </c>
    </row>
    <row r="325" spans="1:65" s="13" customFormat="1" ht="11.25">
      <c r="B325" s="206"/>
      <c r="C325" s="207"/>
      <c r="D325" s="202" t="s">
        <v>158</v>
      </c>
      <c r="E325" s="208" t="s">
        <v>19</v>
      </c>
      <c r="F325" s="209" t="s">
        <v>264</v>
      </c>
      <c r="G325" s="207"/>
      <c r="H325" s="208" t="s">
        <v>19</v>
      </c>
      <c r="I325" s="210"/>
      <c r="J325" s="207"/>
      <c r="K325" s="207"/>
      <c r="L325" s="211"/>
      <c r="M325" s="212"/>
      <c r="N325" s="213"/>
      <c r="O325" s="213"/>
      <c r="P325" s="213"/>
      <c r="Q325" s="213"/>
      <c r="R325" s="213"/>
      <c r="S325" s="213"/>
      <c r="T325" s="214"/>
      <c r="AT325" s="215" t="s">
        <v>158</v>
      </c>
      <c r="AU325" s="215" t="s">
        <v>87</v>
      </c>
      <c r="AV325" s="13" t="s">
        <v>85</v>
      </c>
      <c r="AW325" s="13" t="s">
        <v>34</v>
      </c>
      <c r="AX325" s="13" t="s">
        <v>77</v>
      </c>
      <c r="AY325" s="215" t="s">
        <v>148</v>
      </c>
    </row>
    <row r="326" spans="1:65" s="14" customFormat="1" ht="11.25">
      <c r="B326" s="216"/>
      <c r="C326" s="217"/>
      <c r="D326" s="202" t="s">
        <v>158</v>
      </c>
      <c r="E326" s="218" t="s">
        <v>19</v>
      </c>
      <c r="F326" s="219" t="s">
        <v>85</v>
      </c>
      <c r="G326" s="217"/>
      <c r="H326" s="220">
        <v>1</v>
      </c>
      <c r="I326" s="221"/>
      <c r="J326" s="217"/>
      <c r="K326" s="217"/>
      <c r="L326" s="222"/>
      <c r="M326" s="223"/>
      <c r="N326" s="224"/>
      <c r="O326" s="224"/>
      <c r="P326" s="224"/>
      <c r="Q326" s="224"/>
      <c r="R326" s="224"/>
      <c r="S326" s="224"/>
      <c r="T326" s="225"/>
      <c r="AT326" s="226" t="s">
        <v>158</v>
      </c>
      <c r="AU326" s="226" t="s">
        <v>87</v>
      </c>
      <c r="AV326" s="14" t="s">
        <v>87</v>
      </c>
      <c r="AW326" s="14" t="s">
        <v>34</v>
      </c>
      <c r="AX326" s="14" t="s">
        <v>77</v>
      </c>
      <c r="AY326" s="226" t="s">
        <v>148</v>
      </c>
    </row>
    <row r="327" spans="1:65" s="15" customFormat="1" ht="11.25">
      <c r="B327" s="227"/>
      <c r="C327" s="228"/>
      <c r="D327" s="202" t="s">
        <v>158</v>
      </c>
      <c r="E327" s="229" t="s">
        <v>19</v>
      </c>
      <c r="F327" s="230" t="s">
        <v>161</v>
      </c>
      <c r="G327" s="228"/>
      <c r="H327" s="231">
        <v>1</v>
      </c>
      <c r="I327" s="232"/>
      <c r="J327" s="228"/>
      <c r="K327" s="228"/>
      <c r="L327" s="233"/>
      <c r="M327" s="234"/>
      <c r="N327" s="235"/>
      <c r="O327" s="235"/>
      <c r="P327" s="235"/>
      <c r="Q327" s="235"/>
      <c r="R327" s="235"/>
      <c r="S327" s="235"/>
      <c r="T327" s="236"/>
      <c r="AT327" s="237" t="s">
        <v>158</v>
      </c>
      <c r="AU327" s="237" t="s">
        <v>87</v>
      </c>
      <c r="AV327" s="15" t="s">
        <v>154</v>
      </c>
      <c r="AW327" s="15" t="s">
        <v>34</v>
      </c>
      <c r="AX327" s="15" t="s">
        <v>85</v>
      </c>
      <c r="AY327" s="237" t="s">
        <v>148</v>
      </c>
    </row>
    <row r="328" spans="1:65" s="2" customFormat="1" ht="16.5" customHeight="1">
      <c r="A328" s="35"/>
      <c r="B328" s="36"/>
      <c r="C328" s="238" t="s">
        <v>372</v>
      </c>
      <c r="D328" s="238" t="s">
        <v>231</v>
      </c>
      <c r="E328" s="239" t="s">
        <v>373</v>
      </c>
      <c r="F328" s="240" t="s">
        <v>374</v>
      </c>
      <c r="G328" s="241" t="s">
        <v>261</v>
      </c>
      <c r="H328" s="242">
        <v>1</v>
      </c>
      <c r="I328" s="243"/>
      <c r="J328" s="244">
        <f>ROUND(I328*H328,2)</f>
        <v>0</v>
      </c>
      <c r="K328" s="240" t="s">
        <v>153</v>
      </c>
      <c r="L328" s="245"/>
      <c r="M328" s="246" t="s">
        <v>19</v>
      </c>
      <c r="N328" s="247" t="s">
        <v>48</v>
      </c>
      <c r="O328" s="65"/>
      <c r="P328" s="198">
        <f>O328*H328</f>
        <v>0</v>
      </c>
      <c r="Q328" s="198">
        <v>7.1999999999999995E-2</v>
      </c>
      <c r="R328" s="198">
        <f>Q328*H328</f>
        <v>7.1999999999999995E-2</v>
      </c>
      <c r="S328" s="198">
        <v>0</v>
      </c>
      <c r="T328" s="199">
        <f>S328*H328</f>
        <v>0</v>
      </c>
      <c r="U328" s="35"/>
      <c r="V328" s="35"/>
      <c r="W328" s="35"/>
      <c r="X328" s="35"/>
      <c r="Y328" s="35"/>
      <c r="Z328" s="35"/>
      <c r="AA328" s="35"/>
      <c r="AB328" s="35"/>
      <c r="AC328" s="35"/>
      <c r="AD328" s="35"/>
      <c r="AE328" s="35"/>
      <c r="AR328" s="200" t="s">
        <v>201</v>
      </c>
      <c r="AT328" s="200" t="s">
        <v>231</v>
      </c>
      <c r="AU328" s="200" t="s">
        <v>87</v>
      </c>
      <c r="AY328" s="18" t="s">
        <v>148</v>
      </c>
      <c r="BE328" s="201">
        <f>IF(N328="základní",J328,0)</f>
        <v>0</v>
      </c>
      <c r="BF328" s="201">
        <f>IF(N328="snížená",J328,0)</f>
        <v>0</v>
      </c>
      <c r="BG328" s="201">
        <f>IF(N328="zákl. přenesená",J328,0)</f>
        <v>0</v>
      </c>
      <c r="BH328" s="201">
        <f>IF(N328="sníž. přenesená",J328,0)</f>
        <v>0</v>
      </c>
      <c r="BI328" s="201">
        <f>IF(N328="nulová",J328,0)</f>
        <v>0</v>
      </c>
      <c r="BJ328" s="18" t="s">
        <v>85</v>
      </c>
      <c r="BK328" s="201">
        <f>ROUND(I328*H328,2)</f>
        <v>0</v>
      </c>
      <c r="BL328" s="18" t="s">
        <v>154</v>
      </c>
      <c r="BM328" s="200" t="s">
        <v>375</v>
      </c>
    </row>
    <row r="329" spans="1:65" s="13" customFormat="1" ht="11.25">
      <c r="B329" s="206"/>
      <c r="C329" s="207"/>
      <c r="D329" s="202" t="s">
        <v>158</v>
      </c>
      <c r="E329" s="208" t="s">
        <v>19</v>
      </c>
      <c r="F329" s="209" t="s">
        <v>264</v>
      </c>
      <c r="G329" s="207"/>
      <c r="H329" s="208" t="s">
        <v>19</v>
      </c>
      <c r="I329" s="210"/>
      <c r="J329" s="207"/>
      <c r="K329" s="207"/>
      <c r="L329" s="211"/>
      <c r="M329" s="212"/>
      <c r="N329" s="213"/>
      <c r="O329" s="213"/>
      <c r="P329" s="213"/>
      <c r="Q329" s="213"/>
      <c r="R329" s="213"/>
      <c r="S329" s="213"/>
      <c r="T329" s="214"/>
      <c r="AT329" s="215" t="s">
        <v>158</v>
      </c>
      <c r="AU329" s="215" t="s">
        <v>87</v>
      </c>
      <c r="AV329" s="13" t="s">
        <v>85</v>
      </c>
      <c r="AW329" s="13" t="s">
        <v>34</v>
      </c>
      <c r="AX329" s="13" t="s">
        <v>77</v>
      </c>
      <c r="AY329" s="215" t="s">
        <v>148</v>
      </c>
    </row>
    <row r="330" spans="1:65" s="14" customFormat="1" ht="11.25">
      <c r="B330" s="216"/>
      <c r="C330" s="217"/>
      <c r="D330" s="202" t="s">
        <v>158</v>
      </c>
      <c r="E330" s="218" t="s">
        <v>19</v>
      </c>
      <c r="F330" s="219" t="s">
        <v>85</v>
      </c>
      <c r="G330" s="217"/>
      <c r="H330" s="220">
        <v>1</v>
      </c>
      <c r="I330" s="221"/>
      <c r="J330" s="217"/>
      <c r="K330" s="217"/>
      <c r="L330" s="222"/>
      <c r="M330" s="223"/>
      <c r="N330" s="224"/>
      <c r="O330" s="224"/>
      <c r="P330" s="224"/>
      <c r="Q330" s="224"/>
      <c r="R330" s="224"/>
      <c r="S330" s="224"/>
      <c r="T330" s="225"/>
      <c r="AT330" s="226" t="s">
        <v>158</v>
      </c>
      <c r="AU330" s="226" t="s">
        <v>87</v>
      </c>
      <c r="AV330" s="14" t="s">
        <v>87</v>
      </c>
      <c r="AW330" s="14" t="s">
        <v>34</v>
      </c>
      <c r="AX330" s="14" t="s">
        <v>77</v>
      </c>
      <c r="AY330" s="226" t="s">
        <v>148</v>
      </c>
    </row>
    <row r="331" spans="1:65" s="15" customFormat="1" ht="11.25">
      <c r="B331" s="227"/>
      <c r="C331" s="228"/>
      <c r="D331" s="202" t="s">
        <v>158</v>
      </c>
      <c r="E331" s="229" t="s">
        <v>19</v>
      </c>
      <c r="F331" s="230" t="s">
        <v>161</v>
      </c>
      <c r="G331" s="228"/>
      <c r="H331" s="231">
        <v>1</v>
      </c>
      <c r="I331" s="232"/>
      <c r="J331" s="228"/>
      <c r="K331" s="228"/>
      <c r="L331" s="233"/>
      <c r="M331" s="234"/>
      <c r="N331" s="235"/>
      <c r="O331" s="235"/>
      <c r="P331" s="235"/>
      <c r="Q331" s="235"/>
      <c r="R331" s="235"/>
      <c r="S331" s="235"/>
      <c r="T331" s="236"/>
      <c r="AT331" s="237" t="s">
        <v>158</v>
      </c>
      <c r="AU331" s="237" t="s">
        <v>87</v>
      </c>
      <c r="AV331" s="15" t="s">
        <v>154</v>
      </c>
      <c r="AW331" s="15" t="s">
        <v>34</v>
      </c>
      <c r="AX331" s="15" t="s">
        <v>85</v>
      </c>
      <c r="AY331" s="237" t="s">
        <v>148</v>
      </c>
    </row>
    <row r="332" spans="1:65" s="2" customFormat="1" ht="16.5" customHeight="1">
      <c r="A332" s="35"/>
      <c r="B332" s="36"/>
      <c r="C332" s="238" t="s">
        <v>376</v>
      </c>
      <c r="D332" s="238" t="s">
        <v>231</v>
      </c>
      <c r="E332" s="239" t="s">
        <v>377</v>
      </c>
      <c r="F332" s="240" t="s">
        <v>378</v>
      </c>
      <c r="G332" s="241" t="s">
        <v>261</v>
      </c>
      <c r="H332" s="242">
        <v>1</v>
      </c>
      <c r="I332" s="243"/>
      <c r="J332" s="244">
        <f>ROUND(I332*H332,2)</f>
        <v>0</v>
      </c>
      <c r="K332" s="240" t="s">
        <v>153</v>
      </c>
      <c r="L332" s="245"/>
      <c r="M332" s="246" t="s">
        <v>19</v>
      </c>
      <c r="N332" s="247" t="s">
        <v>48</v>
      </c>
      <c r="O332" s="65"/>
      <c r="P332" s="198">
        <f>O332*H332</f>
        <v>0</v>
      </c>
      <c r="Q332" s="198">
        <v>0.08</v>
      </c>
      <c r="R332" s="198">
        <f>Q332*H332</f>
        <v>0.08</v>
      </c>
      <c r="S332" s="198">
        <v>0</v>
      </c>
      <c r="T332" s="199">
        <f>S332*H332</f>
        <v>0</v>
      </c>
      <c r="U332" s="35"/>
      <c r="V332" s="35"/>
      <c r="W332" s="35"/>
      <c r="X332" s="35"/>
      <c r="Y332" s="35"/>
      <c r="Z332" s="35"/>
      <c r="AA332" s="35"/>
      <c r="AB332" s="35"/>
      <c r="AC332" s="35"/>
      <c r="AD332" s="35"/>
      <c r="AE332" s="35"/>
      <c r="AR332" s="200" t="s">
        <v>201</v>
      </c>
      <c r="AT332" s="200" t="s">
        <v>231</v>
      </c>
      <c r="AU332" s="200" t="s">
        <v>87</v>
      </c>
      <c r="AY332" s="18" t="s">
        <v>148</v>
      </c>
      <c r="BE332" s="201">
        <f>IF(N332="základní",J332,0)</f>
        <v>0</v>
      </c>
      <c r="BF332" s="201">
        <f>IF(N332="snížená",J332,0)</f>
        <v>0</v>
      </c>
      <c r="BG332" s="201">
        <f>IF(N332="zákl. přenesená",J332,0)</f>
        <v>0</v>
      </c>
      <c r="BH332" s="201">
        <f>IF(N332="sníž. přenesená",J332,0)</f>
        <v>0</v>
      </c>
      <c r="BI332" s="201">
        <f>IF(N332="nulová",J332,0)</f>
        <v>0</v>
      </c>
      <c r="BJ332" s="18" t="s">
        <v>85</v>
      </c>
      <c r="BK332" s="201">
        <f>ROUND(I332*H332,2)</f>
        <v>0</v>
      </c>
      <c r="BL332" s="18" t="s">
        <v>154</v>
      </c>
      <c r="BM332" s="200" t="s">
        <v>379</v>
      </c>
    </row>
    <row r="333" spans="1:65" s="13" customFormat="1" ht="11.25">
      <c r="B333" s="206"/>
      <c r="C333" s="207"/>
      <c r="D333" s="202" t="s">
        <v>158</v>
      </c>
      <c r="E333" s="208" t="s">
        <v>19</v>
      </c>
      <c r="F333" s="209" t="s">
        <v>264</v>
      </c>
      <c r="G333" s="207"/>
      <c r="H333" s="208" t="s">
        <v>19</v>
      </c>
      <c r="I333" s="210"/>
      <c r="J333" s="207"/>
      <c r="K333" s="207"/>
      <c r="L333" s="211"/>
      <c r="M333" s="212"/>
      <c r="N333" s="213"/>
      <c r="O333" s="213"/>
      <c r="P333" s="213"/>
      <c r="Q333" s="213"/>
      <c r="R333" s="213"/>
      <c r="S333" s="213"/>
      <c r="T333" s="214"/>
      <c r="AT333" s="215" t="s">
        <v>158</v>
      </c>
      <c r="AU333" s="215" t="s">
        <v>87</v>
      </c>
      <c r="AV333" s="13" t="s">
        <v>85</v>
      </c>
      <c r="AW333" s="13" t="s">
        <v>34</v>
      </c>
      <c r="AX333" s="13" t="s">
        <v>77</v>
      </c>
      <c r="AY333" s="215" t="s">
        <v>148</v>
      </c>
    </row>
    <row r="334" spans="1:65" s="14" customFormat="1" ht="11.25">
      <c r="B334" s="216"/>
      <c r="C334" s="217"/>
      <c r="D334" s="202" t="s">
        <v>158</v>
      </c>
      <c r="E334" s="218" t="s">
        <v>19</v>
      </c>
      <c r="F334" s="219" t="s">
        <v>85</v>
      </c>
      <c r="G334" s="217"/>
      <c r="H334" s="220">
        <v>1</v>
      </c>
      <c r="I334" s="221"/>
      <c r="J334" s="217"/>
      <c r="K334" s="217"/>
      <c r="L334" s="222"/>
      <c r="M334" s="223"/>
      <c r="N334" s="224"/>
      <c r="O334" s="224"/>
      <c r="P334" s="224"/>
      <c r="Q334" s="224"/>
      <c r="R334" s="224"/>
      <c r="S334" s="224"/>
      <c r="T334" s="225"/>
      <c r="AT334" s="226" t="s">
        <v>158</v>
      </c>
      <c r="AU334" s="226" t="s">
        <v>87</v>
      </c>
      <c r="AV334" s="14" t="s">
        <v>87</v>
      </c>
      <c r="AW334" s="14" t="s">
        <v>34</v>
      </c>
      <c r="AX334" s="14" t="s">
        <v>77</v>
      </c>
      <c r="AY334" s="226" t="s">
        <v>148</v>
      </c>
    </row>
    <row r="335" spans="1:65" s="15" customFormat="1" ht="11.25">
      <c r="B335" s="227"/>
      <c r="C335" s="228"/>
      <c r="D335" s="202" t="s">
        <v>158</v>
      </c>
      <c r="E335" s="229" t="s">
        <v>19</v>
      </c>
      <c r="F335" s="230" t="s">
        <v>161</v>
      </c>
      <c r="G335" s="228"/>
      <c r="H335" s="231">
        <v>1</v>
      </c>
      <c r="I335" s="232"/>
      <c r="J335" s="228"/>
      <c r="K335" s="228"/>
      <c r="L335" s="233"/>
      <c r="M335" s="234"/>
      <c r="N335" s="235"/>
      <c r="O335" s="235"/>
      <c r="P335" s="235"/>
      <c r="Q335" s="235"/>
      <c r="R335" s="235"/>
      <c r="S335" s="235"/>
      <c r="T335" s="236"/>
      <c r="AT335" s="237" t="s">
        <v>158</v>
      </c>
      <c r="AU335" s="237" t="s">
        <v>87</v>
      </c>
      <c r="AV335" s="15" t="s">
        <v>154</v>
      </c>
      <c r="AW335" s="15" t="s">
        <v>34</v>
      </c>
      <c r="AX335" s="15" t="s">
        <v>85</v>
      </c>
      <c r="AY335" s="237" t="s">
        <v>148</v>
      </c>
    </row>
    <row r="336" spans="1:65" s="2" customFormat="1" ht="16.5" customHeight="1">
      <c r="A336" s="35"/>
      <c r="B336" s="36"/>
      <c r="C336" s="238" t="s">
        <v>380</v>
      </c>
      <c r="D336" s="238" t="s">
        <v>231</v>
      </c>
      <c r="E336" s="239" t="s">
        <v>381</v>
      </c>
      <c r="F336" s="240" t="s">
        <v>382</v>
      </c>
      <c r="G336" s="241" t="s">
        <v>261</v>
      </c>
      <c r="H336" s="242">
        <v>1</v>
      </c>
      <c r="I336" s="243"/>
      <c r="J336" s="244">
        <f>ROUND(I336*H336,2)</f>
        <v>0</v>
      </c>
      <c r="K336" s="240" t="s">
        <v>153</v>
      </c>
      <c r="L336" s="245"/>
      <c r="M336" s="246" t="s">
        <v>19</v>
      </c>
      <c r="N336" s="247" t="s">
        <v>48</v>
      </c>
      <c r="O336" s="65"/>
      <c r="P336" s="198">
        <f>O336*H336</f>
        <v>0</v>
      </c>
      <c r="Q336" s="198">
        <v>0.04</v>
      </c>
      <c r="R336" s="198">
        <f>Q336*H336</f>
        <v>0.04</v>
      </c>
      <c r="S336" s="198">
        <v>0</v>
      </c>
      <c r="T336" s="199">
        <f>S336*H336</f>
        <v>0</v>
      </c>
      <c r="U336" s="35"/>
      <c r="V336" s="35"/>
      <c r="W336" s="35"/>
      <c r="X336" s="35"/>
      <c r="Y336" s="35"/>
      <c r="Z336" s="35"/>
      <c r="AA336" s="35"/>
      <c r="AB336" s="35"/>
      <c r="AC336" s="35"/>
      <c r="AD336" s="35"/>
      <c r="AE336" s="35"/>
      <c r="AR336" s="200" t="s">
        <v>201</v>
      </c>
      <c r="AT336" s="200" t="s">
        <v>231</v>
      </c>
      <c r="AU336" s="200" t="s">
        <v>87</v>
      </c>
      <c r="AY336" s="18" t="s">
        <v>148</v>
      </c>
      <c r="BE336" s="201">
        <f>IF(N336="základní",J336,0)</f>
        <v>0</v>
      </c>
      <c r="BF336" s="201">
        <f>IF(N336="snížená",J336,0)</f>
        <v>0</v>
      </c>
      <c r="BG336" s="201">
        <f>IF(N336="zákl. přenesená",J336,0)</f>
        <v>0</v>
      </c>
      <c r="BH336" s="201">
        <f>IF(N336="sníž. přenesená",J336,0)</f>
        <v>0</v>
      </c>
      <c r="BI336" s="201">
        <f>IF(N336="nulová",J336,0)</f>
        <v>0</v>
      </c>
      <c r="BJ336" s="18" t="s">
        <v>85</v>
      </c>
      <c r="BK336" s="201">
        <f>ROUND(I336*H336,2)</f>
        <v>0</v>
      </c>
      <c r="BL336" s="18" t="s">
        <v>154</v>
      </c>
      <c r="BM336" s="200" t="s">
        <v>383</v>
      </c>
    </row>
    <row r="337" spans="1:65" s="13" customFormat="1" ht="11.25">
      <c r="B337" s="206"/>
      <c r="C337" s="207"/>
      <c r="D337" s="202" t="s">
        <v>158</v>
      </c>
      <c r="E337" s="208" t="s">
        <v>19</v>
      </c>
      <c r="F337" s="209" t="s">
        <v>264</v>
      </c>
      <c r="G337" s="207"/>
      <c r="H337" s="208" t="s">
        <v>19</v>
      </c>
      <c r="I337" s="210"/>
      <c r="J337" s="207"/>
      <c r="K337" s="207"/>
      <c r="L337" s="211"/>
      <c r="M337" s="212"/>
      <c r="N337" s="213"/>
      <c r="O337" s="213"/>
      <c r="P337" s="213"/>
      <c r="Q337" s="213"/>
      <c r="R337" s="213"/>
      <c r="S337" s="213"/>
      <c r="T337" s="214"/>
      <c r="AT337" s="215" t="s">
        <v>158</v>
      </c>
      <c r="AU337" s="215" t="s">
        <v>87</v>
      </c>
      <c r="AV337" s="13" t="s">
        <v>85</v>
      </c>
      <c r="AW337" s="13" t="s">
        <v>34</v>
      </c>
      <c r="AX337" s="13" t="s">
        <v>77</v>
      </c>
      <c r="AY337" s="215" t="s">
        <v>148</v>
      </c>
    </row>
    <row r="338" spans="1:65" s="14" customFormat="1" ht="11.25">
      <c r="B338" s="216"/>
      <c r="C338" s="217"/>
      <c r="D338" s="202" t="s">
        <v>158</v>
      </c>
      <c r="E338" s="218" t="s">
        <v>19</v>
      </c>
      <c r="F338" s="219" t="s">
        <v>85</v>
      </c>
      <c r="G338" s="217"/>
      <c r="H338" s="220">
        <v>1</v>
      </c>
      <c r="I338" s="221"/>
      <c r="J338" s="217"/>
      <c r="K338" s="217"/>
      <c r="L338" s="222"/>
      <c r="M338" s="223"/>
      <c r="N338" s="224"/>
      <c r="O338" s="224"/>
      <c r="P338" s="224"/>
      <c r="Q338" s="224"/>
      <c r="R338" s="224"/>
      <c r="S338" s="224"/>
      <c r="T338" s="225"/>
      <c r="AT338" s="226" t="s">
        <v>158</v>
      </c>
      <c r="AU338" s="226" t="s">
        <v>87</v>
      </c>
      <c r="AV338" s="14" t="s">
        <v>87</v>
      </c>
      <c r="AW338" s="14" t="s">
        <v>34</v>
      </c>
      <c r="AX338" s="14" t="s">
        <v>77</v>
      </c>
      <c r="AY338" s="226" t="s">
        <v>148</v>
      </c>
    </row>
    <row r="339" spans="1:65" s="15" customFormat="1" ht="11.25">
      <c r="B339" s="227"/>
      <c r="C339" s="228"/>
      <c r="D339" s="202" t="s">
        <v>158</v>
      </c>
      <c r="E339" s="229" t="s">
        <v>19</v>
      </c>
      <c r="F339" s="230" t="s">
        <v>161</v>
      </c>
      <c r="G339" s="228"/>
      <c r="H339" s="231">
        <v>1</v>
      </c>
      <c r="I339" s="232"/>
      <c r="J339" s="228"/>
      <c r="K339" s="228"/>
      <c r="L339" s="233"/>
      <c r="M339" s="234"/>
      <c r="N339" s="235"/>
      <c r="O339" s="235"/>
      <c r="P339" s="235"/>
      <c r="Q339" s="235"/>
      <c r="R339" s="235"/>
      <c r="S339" s="235"/>
      <c r="T339" s="236"/>
      <c r="AT339" s="237" t="s">
        <v>158</v>
      </c>
      <c r="AU339" s="237" t="s">
        <v>87</v>
      </c>
      <c r="AV339" s="15" t="s">
        <v>154</v>
      </c>
      <c r="AW339" s="15" t="s">
        <v>34</v>
      </c>
      <c r="AX339" s="15" t="s">
        <v>85</v>
      </c>
      <c r="AY339" s="237" t="s">
        <v>148</v>
      </c>
    </row>
    <row r="340" spans="1:65" s="2" customFormat="1" ht="16.5" customHeight="1">
      <c r="A340" s="35"/>
      <c r="B340" s="36"/>
      <c r="C340" s="238" t="s">
        <v>384</v>
      </c>
      <c r="D340" s="238" t="s">
        <v>231</v>
      </c>
      <c r="E340" s="239" t="s">
        <v>385</v>
      </c>
      <c r="F340" s="240" t="s">
        <v>386</v>
      </c>
      <c r="G340" s="241" t="s">
        <v>261</v>
      </c>
      <c r="H340" s="242">
        <v>1</v>
      </c>
      <c r="I340" s="243"/>
      <c r="J340" s="244">
        <f>ROUND(I340*H340,2)</f>
        <v>0</v>
      </c>
      <c r="K340" s="240" t="s">
        <v>153</v>
      </c>
      <c r="L340" s="245"/>
      <c r="M340" s="246" t="s">
        <v>19</v>
      </c>
      <c r="N340" s="247" t="s">
        <v>48</v>
      </c>
      <c r="O340" s="65"/>
      <c r="P340" s="198">
        <f>O340*H340</f>
        <v>0</v>
      </c>
      <c r="Q340" s="198">
        <v>0.04</v>
      </c>
      <c r="R340" s="198">
        <f>Q340*H340</f>
        <v>0.04</v>
      </c>
      <c r="S340" s="198">
        <v>0</v>
      </c>
      <c r="T340" s="199">
        <f>S340*H340</f>
        <v>0</v>
      </c>
      <c r="U340" s="35"/>
      <c r="V340" s="35"/>
      <c r="W340" s="35"/>
      <c r="X340" s="35"/>
      <c r="Y340" s="35"/>
      <c r="Z340" s="35"/>
      <c r="AA340" s="35"/>
      <c r="AB340" s="35"/>
      <c r="AC340" s="35"/>
      <c r="AD340" s="35"/>
      <c r="AE340" s="35"/>
      <c r="AR340" s="200" t="s">
        <v>201</v>
      </c>
      <c r="AT340" s="200" t="s">
        <v>231</v>
      </c>
      <c r="AU340" s="200" t="s">
        <v>87</v>
      </c>
      <c r="AY340" s="18" t="s">
        <v>148</v>
      </c>
      <c r="BE340" s="201">
        <f>IF(N340="základní",J340,0)</f>
        <v>0</v>
      </c>
      <c r="BF340" s="201">
        <f>IF(N340="snížená",J340,0)</f>
        <v>0</v>
      </c>
      <c r="BG340" s="201">
        <f>IF(N340="zákl. přenesená",J340,0)</f>
        <v>0</v>
      </c>
      <c r="BH340" s="201">
        <f>IF(N340="sníž. přenesená",J340,0)</f>
        <v>0</v>
      </c>
      <c r="BI340" s="201">
        <f>IF(N340="nulová",J340,0)</f>
        <v>0</v>
      </c>
      <c r="BJ340" s="18" t="s">
        <v>85</v>
      </c>
      <c r="BK340" s="201">
        <f>ROUND(I340*H340,2)</f>
        <v>0</v>
      </c>
      <c r="BL340" s="18" t="s">
        <v>154</v>
      </c>
      <c r="BM340" s="200" t="s">
        <v>387</v>
      </c>
    </row>
    <row r="341" spans="1:65" s="13" customFormat="1" ht="11.25">
      <c r="B341" s="206"/>
      <c r="C341" s="207"/>
      <c r="D341" s="202" t="s">
        <v>158</v>
      </c>
      <c r="E341" s="208" t="s">
        <v>19</v>
      </c>
      <c r="F341" s="209" t="s">
        <v>264</v>
      </c>
      <c r="G341" s="207"/>
      <c r="H341" s="208" t="s">
        <v>19</v>
      </c>
      <c r="I341" s="210"/>
      <c r="J341" s="207"/>
      <c r="K341" s="207"/>
      <c r="L341" s="211"/>
      <c r="M341" s="212"/>
      <c r="N341" s="213"/>
      <c r="O341" s="213"/>
      <c r="P341" s="213"/>
      <c r="Q341" s="213"/>
      <c r="R341" s="213"/>
      <c r="S341" s="213"/>
      <c r="T341" s="214"/>
      <c r="AT341" s="215" t="s">
        <v>158</v>
      </c>
      <c r="AU341" s="215" t="s">
        <v>87</v>
      </c>
      <c r="AV341" s="13" t="s">
        <v>85</v>
      </c>
      <c r="AW341" s="13" t="s">
        <v>34</v>
      </c>
      <c r="AX341" s="13" t="s">
        <v>77</v>
      </c>
      <c r="AY341" s="215" t="s">
        <v>148</v>
      </c>
    </row>
    <row r="342" spans="1:65" s="14" customFormat="1" ht="11.25">
      <c r="B342" s="216"/>
      <c r="C342" s="217"/>
      <c r="D342" s="202" t="s">
        <v>158</v>
      </c>
      <c r="E342" s="218" t="s">
        <v>19</v>
      </c>
      <c r="F342" s="219" t="s">
        <v>85</v>
      </c>
      <c r="G342" s="217"/>
      <c r="H342" s="220">
        <v>1</v>
      </c>
      <c r="I342" s="221"/>
      <c r="J342" s="217"/>
      <c r="K342" s="217"/>
      <c r="L342" s="222"/>
      <c r="M342" s="223"/>
      <c r="N342" s="224"/>
      <c r="O342" s="224"/>
      <c r="P342" s="224"/>
      <c r="Q342" s="224"/>
      <c r="R342" s="224"/>
      <c r="S342" s="224"/>
      <c r="T342" s="225"/>
      <c r="AT342" s="226" t="s">
        <v>158</v>
      </c>
      <c r="AU342" s="226" t="s">
        <v>87</v>
      </c>
      <c r="AV342" s="14" t="s">
        <v>87</v>
      </c>
      <c r="AW342" s="14" t="s">
        <v>34</v>
      </c>
      <c r="AX342" s="14" t="s">
        <v>77</v>
      </c>
      <c r="AY342" s="226" t="s">
        <v>148</v>
      </c>
    </row>
    <row r="343" spans="1:65" s="15" customFormat="1" ht="11.25">
      <c r="B343" s="227"/>
      <c r="C343" s="228"/>
      <c r="D343" s="202" t="s">
        <v>158</v>
      </c>
      <c r="E343" s="229" t="s">
        <v>19</v>
      </c>
      <c r="F343" s="230" t="s">
        <v>161</v>
      </c>
      <c r="G343" s="228"/>
      <c r="H343" s="231">
        <v>1</v>
      </c>
      <c r="I343" s="232"/>
      <c r="J343" s="228"/>
      <c r="K343" s="228"/>
      <c r="L343" s="233"/>
      <c r="M343" s="234"/>
      <c r="N343" s="235"/>
      <c r="O343" s="235"/>
      <c r="P343" s="235"/>
      <c r="Q343" s="235"/>
      <c r="R343" s="235"/>
      <c r="S343" s="235"/>
      <c r="T343" s="236"/>
      <c r="AT343" s="237" t="s">
        <v>158</v>
      </c>
      <c r="AU343" s="237" t="s">
        <v>87</v>
      </c>
      <c r="AV343" s="15" t="s">
        <v>154</v>
      </c>
      <c r="AW343" s="15" t="s">
        <v>34</v>
      </c>
      <c r="AX343" s="15" t="s">
        <v>85</v>
      </c>
      <c r="AY343" s="237" t="s">
        <v>148</v>
      </c>
    </row>
    <row r="344" spans="1:65" s="2" customFormat="1" ht="16.5" customHeight="1">
      <c r="A344" s="35"/>
      <c r="B344" s="36"/>
      <c r="C344" s="238" t="s">
        <v>388</v>
      </c>
      <c r="D344" s="238" t="s">
        <v>231</v>
      </c>
      <c r="E344" s="239" t="s">
        <v>389</v>
      </c>
      <c r="F344" s="240" t="s">
        <v>390</v>
      </c>
      <c r="G344" s="241" t="s">
        <v>261</v>
      </c>
      <c r="H344" s="242">
        <v>1</v>
      </c>
      <c r="I344" s="243"/>
      <c r="J344" s="244">
        <f>ROUND(I344*H344,2)</f>
        <v>0</v>
      </c>
      <c r="K344" s="240" t="s">
        <v>153</v>
      </c>
      <c r="L344" s="245"/>
      <c r="M344" s="246" t="s">
        <v>19</v>
      </c>
      <c r="N344" s="247" t="s">
        <v>48</v>
      </c>
      <c r="O344" s="65"/>
      <c r="P344" s="198">
        <f>O344*H344</f>
        <v>0</v>
      </c>
      <c r="Q344" s="198">
        <v>6.0999999999999999E-2</v>
      </c>
      <c r="R344" s="198">
        <f>Q344*H344</f>
        <v>6.0999999999999999E-2</v>
      </c>
      <c r="S344" s="198">
        <v>0</v>
      </c>
      <c r="T344" s="199">
        <f>S344*H344</f>
        <v>0</v>
      </c>
      <c r="U344" s="35"/>
      <c r="V344" s="35"/>
      <c r="W344" s="35"/>
      <c r="X344" s="35"/>
      <c r="Y344" s="35"/>
      <c r="Z344" s="35"/>
      <c r="AA344" s="35"/>
      <c r="AB344" s="35"/>
      <c r="AC344" s="35"/>
      <c r="AD344" s="35"/>
      <c r="AE344" s="35"/>
      <c r="AR344" s="200" t="s">
        <v>201</v>
      </c>
      <c r="AT344" s="200" t="s">
        <v>231</v>
      </c>
      <c r="AU344" s="200" t="s">
        <v>87</v>
      </c>
      <c r="AY344" s="18" t="s">
        <v>148</v>
      </c>
      <c r="BE344" s="201">
        <f>IF(N344="základní",J344,0)</f>
        <v>0</v>
      </c>
      <c r="BF344" s="201">
        <f>IF(N344="snížená",J344,0)</f>
        <v>0</v>
      </c>
      <c r="BG344" s="201">
        <f>IF(N344="zákl. přenesená",J344,0)</f>
        <v>0</v>
      </c>
      <c r="BH344" s="201">
        <f>IF(N344="sníž. přenesená",J344,0)</f>
        <v>0</v>
      </c>
      <c r="BI344" s="201">
        <f>IF(N344="nulová",J344,0)</f>
        <v>0</v>
      </c>
      <c r="BJ344" s="18" t="s">
        <v>85</v>
      </c>
      <c r="BK344" s="201">
        <f>ROUND(I344*H344,2)</f>
        <v>0</v>
      </c>
      <c r="BL344" s="18" t="s">
        <v>154</v>
      </c>
      <c r="BM344" s="200" t="s">
        <v>391</v>
      </c>
    </row>
    <row r="345" spans="1:65" s="13" customFormat="1" ht="11.25">
      <c r="B345" s="206"/>
      <c r="C345" s="207"/>
      <c r="D345" s="202" t="s">
        <v>158</v>
      </c>
      <c r="E345" s="208" t="s">
        <v>19</v>
      </c>
      <c r="F345" s="209" t="s">
        <v>264</v>
      </c>
      <c r="G345" s="207"/>
      <c r="H345" s="208" t="s">
        <v>19</v>
      </c>
      <c r="I345" s="210"/>
      <c r="J345" s="207"/>
      <c r="K345" s="207"/>
      <c r="L345" s="211"/>
      <c r="M345" s="212"/>
      <c r="N345" s="213"/>
      <c r="O345" s="213"/>
      <c r="P345" s="213"/>
      <c r="Q345" s="213"/>
      <c r="R345" s="213"/>
      <c r="S345" s="213"/>
      <c r="T345" s="214"/>
      <c r="AT345" s="215" t="s">
        <v>158</v>
      </c>
      <c r="AU345" s="215" t="s">
        <v>87</v>
      </c>
      <c r="AV345" s="13" t="s">
        <v>85</v>
      </c>
      <c r="AW345" s="13" t="s">
        <v>34</v>
      </c>
      <c r="AX345" s="13" t="s">
        <v>77</v>
      </c>
      <c r="AY345" s="215" t="s">
        <v>148</v>
      </c>
    </row>
    <row r="346" spans="1:65" s="14" customFormat="1" ht="11.25">
      <c r="B346" s="216"/>
      <c r="C346" s="217"/>
      <c r="D346" s="202" t="s">
        <v>158</v>
      </c>
      <c r="E346" s="218" t="s">
        <v>19</v>
      </c>
      <c r="F346" s="219" t="s">
        <v>85</v>
      </c>
      <c r="G346" s="217"/>
      <c r="H346" s="220">
        <v>1</v>
      </c>
      <c r="I346" s="221"/>
      <c r="J346" s="217"/>
      <c r="K346" s="217"/>
      <c r="L346" s="222"/>
      <c r="M346" s="223"/>
      <c r="N346" s="224"/>
      <c r="O346" s="224"/>
      <c r="P346" s="224"/>
      <c r="Q346" s="224"/>
      <c r="R346" s="224"/>
      <c r="S346" s="224"/>
      <c r="T346" s="225"/>
      <c r="AT346" s="226" t="s">
        <v>158</v>
      </c>
      <c r="AU346" s="226" t="s">
        <v>87</v>
      </c>
      <c r="AV346" s="14" t="s">
        <v>87</v>
      </c>
      <c r="AW346" s="14" t="s">
        <v>34</v>
      </c>
      <c r="AX346" s="14" t="s">
        <v>77</v>
      </c>
      <c r="AY346" s="226" t="s">
        <v>148</v>
      </c>
    </row>
    <row r="347" spans="1:65" s="15" customFormat="1" ht="11.25">
      <c r="B347" s="227"/>
      <c r="C347" s="228"/>
      <c r="D347" s="202" t="s">
        <v>158</v>
      </c>
      <c r="E347" s="229" t="s">
        <v>19</v>
      </c>
      <c r="F347" s="230" t="s">
        <v>161</v>
      </c>
      <c r="G347" s="228"/>
      <c r="H347" s="231">
        <v>1</v>
      </c>
      <c r="I347" s="232"/>
      <c r="J347" s="228"/>
      <c r="K347" s="228"/>
      <c r="L347" s="233"/>
      <c r="M347" s="234"/>
      <c r="N347" s="235"/>
      <c r="O347" s="235"/>
      <c r="P347" s="235"/>
      <c r="Q347" s="235"/>
      <c r="R347" s="235"/>
      <c r="S347" s="235"/>
      <c r="T347" s="236"/>
      <c r="AT347" s="237" t="s">
        <v>158</v>
      </c>
      <c r="AU347" s="237" t="s">
        <v>87</v>
      </c>
      <c r="AV347" s="15" t="s">
        <v>154</v>
      </c>
      <c r="AW347" s="15" t="s">
        <v>34</v>
      </c>
      <c r="AX347" s="15" t="s">
        <v>85</v>
      </c>
      <c r="AY347" s="237" t="s">
        <v>148</v>
      </c>
    </row>
    <row r="348" spans="1:65" s="2" customFormat="1" ht="16.5" customHeight="1">
      <c r="A348" s="35"/>
      <c r="B348" s="36"/>
      <c r="C348" s="189" t="s">
        <v>392</v>
      </c>
      <c r="D348" s="189" t="s">
        <v>150</v>
      </c>
      <c r="E348" s="190" t="s">
        <v>393</v>
      </c>
      <c r="F348" s="191" t="s">
        <v>394</v>
      </c>
      <c r="G348" s="192" t="s">
        <v>261</v>
      </c>
      <c r="H348" s="193">
        <v>16</v>
      </c>
      <c r="I348" s="194"/>
      <c r="J348" s="195">
        <f>ROUND(I348*H348,2)</f>
        <v>0</v>
      </c>
      <c r="K348" s="191" t="s">
        <v>153</v>
      </c>
      <c r="L348" s="40"/>
      <c r="M348" s="196" t="s">
        <v>19</v>
      </c>
      <c r="N348" s="197" t="s">
        <v>48</v>
      </c>
      <c r="O348" s="65"/>
      <c r="P348" s="198">
        <f>O348*H348</f>
        <v>0</v>
      </c>
      <c r="Q348" s="198">
        <v>0.21734000000000001</v>
      </c>
      <c r="R348" s="198">
        <f>Q348*H348</f>
        <v>3.4774400000000001</v>
      </c>
      <c r="S348" s="198">
        <v>0</v>
      </c>
      <c r="T348" s="199">
        <f>S348*H348</f>
        <v>0</v>
      </c>
      <c r="U348" s="35"/>
      <c r="V348" s="35"/>
      <c r="W348" s="35"/>
      <c r="X348" s="35"/>
      <c r="Y348" s="35"/>
      <c r="Z348" s="35"/>
      <c r="AA348" s="35"/>
      <c r="AB348" s="35"/>
      <c r="AC348" s="35"/>
      <c r="AD348" s="35"/>
      <c r="AE348" s="35"/>
      <c r="AR348" s="200" t="s">
        <v>154</v>
      </c>
      <c r="AT348" s="200" t="s">
        <v>150</v>
      </c>
      <c r="AU348" s="200" t="s">
        <v>87</v>
      </c>
      <c r="AY348" s="18" t="s">
        <v>148</v>
      </c>
      <c r="BE348" s="201">
        <f>IF(N348="základní",J348,0)</f>
        <v>0</v>
      </c>
      <c r="BF348" s="201">
        <f>IF(N348="snížená",J348,0)</f>
        <v>0</v>
      </c>
      <c r="BG348" s="201">
        <f>IF(N348="zákl. přenesená",J348,0)</f>
        <v>0</v>
      </c>
      <c r="BH348" s="201">
        <f>IF(N348="sníž. přenesená",J348,0)</f>
        <v>0</v>
      </c>
      <c r="BI348" s="201">
        <f>IF(N348="nulová",J348,0)</f>
        <v>0</v>
      </c>
      <c r="BJ348" s="18" t="s">
        <v>85</v>
      </c>
      <c r="BK348" s="201">
        <f>ROUND(I348*H348,2)</f>
        <v>0</v>
      </c>
      <c r="BL348" s="18" t="s">
        <v>154</v>
      </c>
      <c r="BM348" s="200" t="s">
        <v>395</v>
      </c>
    </row>
    <row r="349" spans="1:65" s="2" customFormat="1" ht="29.25">
      <c r="A349" s="35"/>
      <c r="B349" s="36"/>
      <c r="C349" s="37"/>
      <c r="D349" s="202" t="s">
        <v>156</v>
      </c>
      <c r="E349" s="37"/>
      <c r="F349" s="203" t="s">
        <v>396</v>
      </c>
      <c r="G349" s="37"/>
      <c r="H349" s="37"/>
      <c r="I349" s="110"/>
      <c r="J349" s="37"/>
      <c r="K349" s="37"/>
      <c r="L349" s="40"/>
      <c r="M349" s="204"/>
      <c r="N349" s="205"/>
      <c r="O349" s="65"/>
      <c r="P349" s="65"/>
      <c r="Q349" s="65"/>
      <c r="R349" s="65"/>
      <c r="S349" s="65"/>
      <c r="T349" s="66"/>
      <c r="U349" s="35"/>
      <c r="V349" s="35"/>
      <c r="W349" s="35"/>
      <c r="X349" s="35"/>
      <c r="Y349" s="35"/>
      <c r="Z349" s="35"/>
      <c r="AA349" s="35"/>
      <c r="AB349" s="35"/>
      <c r="AC349" s="35"/>
      <c r="AD349" s="35"/>
      <c r="AE349" s="35"/>
      <c r="AT349" s="18" t="s">
        <v>156</v>
      </c>
      <c r="AU349" s="18" t="s">
        <v>87</v>
      </c>
    </row>
    <row r="350" spans="1:65" s="13" customFormat="1" ht="11.25">
      <c r="B350" s="206"/>
      <c r="C350" s="207"/>
      <c r="D350" s="202" t="s">
        <v>158</v>
      </c>
      <c r="E350" s="208" t="s">
        <v>19</v>
      </c>
      <c r="F350" s="209" t="s">
        <v>397</v>
      </c>
      <c r="G350" s="207"/>
      <c r="H350" s="208" t="s">
        <v>19</v>
      </c>
      <c r="I350" s="210"/>
      <c r="J350" s="207"/>
      <c r="K350" s="207"/>
      <c r="L350" s="211"/>
      <c r="M350" s="212"/>
      <c r="N350" s="213"/>
      <c r="O350" s="213"/>
      <c r="P350" s="213"/>
      <c r="Q350" s="213"/>
      <c r="R350" s="213"/>
      <c r="S350" s="213"/>
      <c r="T350" s="214"/>
      <c r="AT350" s="215" t="s">
        <v>158</v>
      </c>
      <c r="AU350" s="215" t="s">
        <v>87</v>
      </c>
      <c r="AV350" s="13" t="s">
        <v>85</v>
      </c>
      <c r="AW350" s="13" t="s">
        <v>34</v>
      </c>
      <c r="AX350" s="13" t="s">
        <v>77</v>
      </c>
      <c r="AY350" s="215" t="s">
        <v>148</v>
      </c>
    </row>
    <row r="351" spans="1:65" s="14" customFormat="1" ht="11.25">
      <c r="B351" s="216"/>
      <c r="C351" s="217"/>
      <c r="D351" s="202" t="s">
        <v>158</v>
      </c>
      <c r="E351" s="218" t="s">
        <v>19</v>
      </c>
      <c r="F351" s="219" t="s">
        <v>247</v>
      </c>
      <c r="G351" s="217"/>
      <c r="H351" s="220">
        <v>16</v>
      </c>
      <c r="I351" s="221"/>
      <c r="J351" s="217"/>
      <c r="K351" s="217"/>
      <c r="L351" s="222"/>
      <c r="M351" s="223"/>
      <c r="N351" s="224"/>
      <c r="O351" s="224"/>
      <c r="P351" s="224"/>
      <c r="Q351" s="224"/>
      <c r="R351" s="224"/>
      <c r="S351" s="224"/>
      <c r="T351" s="225"/>
      <c r="AT351" s="226" t="s">
        <v>158</v>
      </c>
      <c r="AU351" s="226" t="s">
        <v>87</v>
      </c>
      <c r="AV351" s="14" t="s">
        <v>87</v>
      </c>
      <c r="AW351" s="14" t="s">
        <v>34</v>
      </c>
      <c r="AX351" s="14" t="s">
        <v>77</v>
      </c>
      <c r="AY351" s="226" t="s">
        <v>148</v>
      </c>
    </row>
    <row r="352" spans="1:65" s="15" customFormat="1" ht="11.25">
      <c r="B352" s="227"/>
      <c r="C352" s="228"/>
      <c r="D352" s="202" t="s">
        <v>158</v>
      </c>
      <c r="E352" s="229" t="s">
        <v>19</v>
      </c>
      <c r="F352" s="230" t="s">
        <v>161</v>
      </c>
      <c r="G352" s="228"/>
      <c r="H352" s="231">
        <v>16</v>
      </c>
      <c r="I352" s="232"/>
      <c r="J352" s="228"/>
      <c r="K352" s="228"/>
      <c r="L352" s="233"/>
      <c r="M352" s="234"/>
      <c r="N352" s="235"/>
      <c r="O352" s="235"/>
      <c r="P352" s="235"/>
      <c r="Q352" s="235"/>
      <c r="R352" s="235"/>
      <c r="S352" s="235"/>
      <c r="T352" s="236"/>
      <c r="AT352" s="237" t="s">
        <v>158</v>
      </c>
      <c r="AU352" s="237" t="s">
        <v>87</v>
      </c>
      <c r="AV352" s="15" t="s">
        <v>154</v>
      </c>
      <c r="AW352" s="15" t="s">
        <v>34</v>
      </c>
      <c r="AX352" s="15" t="s">
        <v>85</v>
      </c>
      <c r="AY352" s="237" t="s">
        <v>148</v>
      </c>
    </row>
    <row r="353" spans="1:65" s="2" customFormat="1" ht="16.5" customHeight="1">
      <c r="A353" s="35"/>
      <c r="B353" s="36"/>
      <c r="C353" s="238" t="s">
        <v>398</v>
      </c>
      <c r="D353" s="238" t="s">
        <v>231</v>
      </c>
      <c r="E353" s="239" t="s">
        <v>399</v>
      </c>
      <c r="F353" s="240" t="s">
        <v>400</v>
      </c>
      <c r="G353" s="241" t="s">
        <v>261</v>
      </c>
      <c r="H353" s="242">
        <v>16</v>
      </c>
      <c r="I353" s="243"/>
      <c r="J353" s="244">
        <f>ROUND(I353*H353,2)</f>
        <v>0</v>
      </c>
      <c r="K353" s="240" t="s">
        <v>153</v>
      </c>
      <c r="L353" s="245"/>
      <c r="M353" s="246" t="s">
        <v>19</v>
      </c>
      <c r="N353" s="247" t="s">
        <v>48</v>
      </c>
      <c r="O353" s="65"/>
      <c r="P353" s="198">
        <f>O353*H353</f>
        <v>0</v>
      </c>
      <c r="Q353" s="198">
        <v>4.3499999999999997E-2</v>
      </c>
      <c r="R353" s="198">
        <f>Q353*H353</f>
        <v>0.69599999999999995</v>
      </c>
      <c r="S353" s="198">
        <v>0</v>
      </c>
      <c r="T353" s="199">
        <f>S353*H353</f>
        <v>0</v>
      </c>
      <c r="U353" s="35"/>
      <c r="V353" s="35"/>
      <c r="W353" s="35"/>
      <c r="X353" s="35"/>
      <c r="Y353" s="35"/>
      <c r="Z353" s="35"/>
      <c r="AA353" s="35"/>
      <c r="AB353" s="35"/>
      <c r="AC353" s="35"/>
      <c r="AD353" s="35"/>
      <c r="AE353" s="35"/>
      <c r="AR353" s="200" t="s">
        <v>201</v>
      </c>
      <c r="AT353" s="200" t="s">
        <v>231</v>
      </c>
      <c r="AU353" s="200" t="s">
        <v>87</v>
      </c>
      <c r="AY353" s="18" t="s">
        <v>148</v>
      </c>
      <c r="BE353" s="201">
        <f>IF(N353="základní",J353,0)</f>
        <v>0</v>
      </c>
      <c r="BF353" s="201">
        <f>IF(N353="snížená",J353,0)</f>
        <v>0</v>
      </c>
      <c r="BG353" s="201">
        <f>IF(N353="zákl. přenesená",J353,0)</f>
        <v>0</v>
      </c>
      <c r="BH353" s="201">
        <f>IF(N353="sníž. přenesená",J353,0)</f>
        <v>0</v>
      </c>
      <c r="BI353" s="201">
        <f>IF(N353="nulová",J353,0)</f>
        <v>0</v>
      </c>
      <c r="BJ353" s="18" t="s">
        <v>85</v>
      </c>
      <c r="BK353" s="201">
        <f>ROUND(I353*H353,2)</f>
        <v>0</v>
      </c>
      <c r="BL353" s="18" t="s">
        <v>154</v>
      </c>
      <c r="BM353" s="200" t="s">
        <v>401</v>
      </c>
    </row>
    <row r="354" spans="1:65" s="13" customFormat="1" ht="11.25">
      <c r="B354" s="206"/>
      <c r="C354" s="207"/>
      <c r="D354" s="202" t="s">
        <v>158</v>
      </c>
      <c r="E354" s="208" t="s">
        <v>19</v>
      </c>
      <c r="F354" s="209" t="s">
        <v>397</v>
      </c>
      <c r="G354" s="207"/>
      <c r="H354" s="208" t="s">
        <v>19</v>
      </c>
      <c r="I354" s="210"/>
      <c r="J354" s="207"/>
      <c r="K354" s="207"/>
      <c r="L354" s="211"/>
      <c r="M354" s="212"/>
      <c r="N354" s="213"/>
      <c r="O354" s="213"/>
      <c r="P354" s="213"/>
      <c r="Q354" s="213"/>
      <c r="R354" s="213"/>
      <c r="S354" s="213"/>
      <c r="T354" s="214"/>
      <c r="AT354" s="215" t="s">
        <v>158</v>
      </c>
      <c r="AU354" s="215" t="s">
        <v>87</v>
      </c>
      <c r="AV354" s="13" t="s">
        <v>85</v>
      </c>
      <c r="AW354" s="13" t="s">
        <v>34</v>
      </c>
      <c r="AX354" s="13" t="s">
        <v>77</v>
      </c>
      <c r="AY354" s="215" t="s">
        <v>148</v>
      </c>
    </row>
    <row r="355" spans="1:65" s="14" customFormat="1" ht="11.25">
      <c r="B355" s="216"/>
      <c r="C355" s="217"/>
      <c r="D355" s="202" t="s">
        <v>158</v>
      </c>
      <c r="E355" s="218" t="s">
        <v>19</v>
      </c>
      <c r="F355" s="219" t="s">
        <v>247</v>
      </c>
      <c r="G355" s="217"/>
      <c r="H355" s="220">
        <v>16</v>
      </c>
      <c r="I355" s="221"/>
      <c r="J355" s="217"/>
      <c r="K355" s="217"/>
      <c r="L355" s="222"/>
      <c r="M355" s="223"/>
      <c r="N355" s="224"/>
      <c r="O355" s="224"/>
      <c r="P355" s="224"/>
      <c r="Q355" s="224"/>
      <c r="R355" s="224"/>
      <c r="S355" s="224"/>
      <c r="T355" s="225"/>
      <c r="AT355" s="226" t="s">
        <v>158</v>
      </c>
      <c r="AU355" s="226" t="s">
        <v>87</v>
      </c>
      <c r="AV355" s="14" t="s">
        <v>87</v>
      </c>
      <c r="AW355" s="14" t="s">
        <v>34</v>
      </c>
      <c r="AX355" s="14" t="s">
        <v>77</v>
      </c>
      <c r="AY355" s="226" t="s">
        <v>148</v>
      </c>
    </row>
    <row r="356" spans="1:65" s="15" customFormat="1" ht="11.25">
      <c r="B356" s="227"/>
      <c r="C356" s="228"/>
      <c r="D356" s="202" t="s">
        <v>158</v>
      </c>
      <c r="E356" s="229" t="s">
        <v>19</v>
      </c>
      <c r="F356" s="230" t="s">
        <v>161</v>
      </c>
      <c r="G356" s="228"/>
      <c r="H356" s="231">
        <v>16</v>
      </c>
      <c r="I356" s="232"/>
      <c r="J356" s="228"/>
      <c r="K356" s="228"/>
      <c r="L356" s="233"/>
      <c r="M356" s="234"/>
      <c r="N356" s="235"/>
      <c r="O356" s="235"/>
      <c r="P356" s="235"/>
      <c r="Q356" s="235"/>
      <c r="R356" s="235"/>
      <c r="S356" s="235"/>
      <c r="T356" s="236"/>
      <c r="AT356" s="237" t="s">
        <v>158</v>
      </c>
      <c r="AU356" s="237" t="s">
        <v>87</v>
      </c>
      <c r="AV356" s="15" t="s">
        <v>154</v>
      </c>
      <c r="AW356" s="15" t="s">
        <v>34</v>
      </c>
      <c r="AX356" s="15" t="s">
        <v>85</v>
      </c>
      <c r="AY356" s="237" t="s">
        <v>148</v>
      </c>
    </row>
    <row r="357" spans="1:65" s="2" customFormat="1" ht="16.5" customHeight="1">
      <c r="A357" s="35"/>
      <c r="B357" s="36"/>
      <c r="C357" s="238" t="s">
        <v>402</v>
      </c>
      <c r="D357" s="238" t="s">
        <v>231</v>
      </c>
      <c r="E357" s="239" t="s">
        <v>403</v>
      </c>
      <c r="F357" s="240" t="s">
        <v>404</v>
      </c>
      <c r="G357" s="241" t="s">
        <v>261</v>
      </c>
      <c r="H357" s="242">
        <v>16</v>
      </c>
      <c r="I357" s="243"/>
      <c r="J357" s="244">
        <f>ROUND(I357*H357,2)</f>
        <v>0</v>
      </c>
      <c r="K357" s="240" t="s">
        <v>153</v>
      </c>
      <c r="L357" s="245"/>
      <c r="M357" s="246" t="s">
        <v>19</v>
      </c>
      <c r="N357" s="247" t="s">
        <v>48</v>
      </c>
      <c r="O357" s="65"/>
      <c r="P357" s="198">
        <f>O357*H357</f>
        <v>0</v>
      </c>
      <c r="Q357" s="198">
        <v>8.5000000000000006E-3</v>
      </c>
      <c r="R357" s="198">
        <f>Q357*H357</f>
        <v>0.13600000000000001</v>
      </c>
      <c r="S357" s="198">
        <v>0</v>
      </c>
      <c r="T357" s="199">
        <f>S357*H357</f>
        <v>0</v>
      </c>
      <c r="U357" s="35"/>
      <c r="V357" s="35"/>
      <c r="W357" s="35"/>
      <c r="X357" s="35"/>
      <c r="Y357" s="35"/>
      <c r="Z357" s="35"/>
      <c r="AA357" s="35"/>
      <c r="AB357" s="35"/>
      <c r="AC357" s="35"/>
      <c r="AD357" s="35"/>
      <c r="AE357" s="35"/>
      <c r="AR357" s="200" t="s">
        <v>201</v>
      </c>
      <c r="AT357" s="200" t="s">
        <v>231</v>
      </c>
      <c r="AU357" s="200" t="s">
        <v>87</v>
      </c>
      <c r="AY357" s="18" t="s">
        <v>148</v>
      </c>
      <c r="BE357" s="201">
        <f>IF(N357="základní",J357,0)</f>
        <v>0</v>
      </c>
      <c r="BF357" s="201">
        <f>IF(N357="snížená",J357,0)</f>
        <v>0</v>
      </c>
      <c r="BG357" s="201">
        <f>IF(N357="zákl. přenesená",J357,0)</f>
        <v>0</v>
      </c>
      <c r="BH357" s="201">
        <f>IF(N357="sníž. přenesená",J357,0)</f>
        <v>0</v>
      </c>
      <c r="BI357" s="201">
        <f>IF(N357="nulová",J357,0)</f>
        <v>0</v>
      </c>
      <c r="BJ357" s="18" t="s">
        <v>85</v>
      </c>
      <c r="BK357" s="201">
        <f>ROUND(I357*H357,2)</f>
        <v>0</v>
      </c>
      <c r="BL357" s="18" t="s">
        <v>154</v>
      </c>
      <c r="BM357" s="200" t="s">
        <v>405</v>
      </c>
    </row>
    <row r="358" spans="1:65" s="13" customFormat="1" ht="11.25">
      <c r="B358" s="206"/>
      <c r="C358" s="207"/>
      <c r="D358" s="202" t="s">
        <v>158</v>
      </c>
      <c r="E358" s="208" t="s">
        <v>19</v>
      </c>
      <c r="F358" s="209" t="s">
        <v>397</v>
      </c>
      <c r="G358" s="207"/>
      <c r="H358" s="208" t="s">
        <v>19</v>
      </c>
      <c r="I358" s="210"/>
      <c r="J358" s="207"/>
      <c r="K358" s="207"/>
      <c r="L358" s="211"/>
      <c r="M358" s="212"/>
      <c r="N358" s="213"/>
      <c r="O358" s="213"/>
      <c r="P358" s="213"/>
      <c r="Q358" s="213"/>
      <c r="R358" s="213"/>
      <c r="S358" s="213"/>
      <c r="T358" s="214"/>
      <c r="AT358" s="215" t="s">
        <v>158</v>
      </c>
      <c r="AU358" s="215" t="s">
        <v>87</v>
      </c>
      <c r="AV358" s="13" t="s">
        <v>85</v>
      </c>
      <c r="AW358" s="13" t="s">
        <v>34</v>
      </c>
      <c r="AX358" s="13" t="s">
        <v>77</v>
      </c>
      <c r="AY358" s="215" t="s">
        <v>148</v>
      </c>
    </row>
    <row r="359" spans="1:65" s="14" customFormat="1" ht="11.25">
      <c r="B359" s="216"/>
      <c r="C359" s="217"/>
      <c r="D359" s="202" t="s">
        <v>158</v>
      </c>
      <c r="E359" s="218" t="s">
        <v>19</v>
      </c>
      <c r="F359" s="219" t="s">
        <v>247</v>
      </c>
      <c r="G359" s="217"/>
      <c r="H359" s="220">
        <v>16</v>
      </c>
      <c r="I359" s="221"/>
      <c r="J359" s="217"/>
      <c r="K359" s="217"/>
      <c r="L359" s="222"/>
      <c r="M359" s="223"/>
      <c r="N359" s="224"/>
      <c r="O359" s="224"/>
      <c r="P359" s="224"/>
      <c r="Q359" s="224"/>
      <c r="R359" s="224"/>
      <c r="S359" s="224"/>
      <c r="T359" s="225"/>
      <c r="AT359" s="226" t="s">
        <v>158</v>
      </c>
      <c r="AU359" s="226" t="s">
        <v>87</v>
      </c>
      <c r="AV359" s="14" t="s">
        <v>87</v>
      </c>
      <c r="AW359" s="14" t="s">
        <v>34</v>
      </c>
      <c r="AX359" s="14" t="s">
        <v>77</v>
      </c>
      <c r="AY359" s="226" t="s">
        <v>148</v>
      </c>
    </row>
    <row r="360" spans="1:65" s="15" customFormat="1" ht="11.25">
      <c r="B360" s="227"/>
      <c r="C360" s="228"/>
      <c r="D360" s="202" t="s">
        <v>158</v>
      </c>
      <c r="E360" s="229" t="s">
        <v>19</v>
      </c>
      <c r="F360" s="230" t="s">
        <v>161</v>
      </c>
      <c r="G360" s="228"/>
      <c r="H360" s="231">
        <v>16</v>
      </c>
      <c r="I360" s="232"/>
      <c r="J360" s="228"/>
      <c r="K360" s="228"/>
      <c r="L360" s="233"/>
      <c r="M360" s="234"/>
      <c r="N360" s="235"/>
      <c r="O360" s="235"/>
      <c r="P360" s="235"/>
      <c r="Q360" s="235"/>
      <c r="R360" s="235"/>
      <c r="S360" s="235"/>
      <c r="T360" s="236"/>
      <c r="AT360" s="237" t="s">
        <v>158</v>
      </c>
      <c r="AU360" s="237" t="s">
        <v>87</v>
      </c>
      <c r="AV360" s="15" t="s">
        <v>154</v>
      </c>
      <c r="AW360" s="15" t="s">
        <v>34</v>
      </c>
      <c r="AX360" s="15" t="s">
        <v>85</v>
      </c>
      <c r="AY360" s="237" t="s">
        <v>148</v>
      </c>
    </row>
    <row r="361" spans="1:65" s="2" customFormat="1" ht="16.5" customHeight="1">
      <c r="A361" s="35"/>
      <c r="B361" s="36"/>
      <c r="C361" s="189" t="s">
        <v>406</v>
      </c>
      <c r="D361" s="189" t="s">
        <v>150</v>
      </c>
      <c r="E361" s="190" t="s">
        <v>407</v>
      </c>
      <c r="F361" s="191" t="s">
        <v>408</v>
      </c>
      <c r="G361" s="192" t="s">
        <v>261</v>
      </c>
      <c r="H361" s="193">
        <v>15</v>
      </c>
      <c r="I361" s="194"/>
      <c r="J361" s="195">
        <f>ROUND(I361*H361,2)</f>
        <v>0</v>
      </c>
      <c r="K361" s="191" t="s">
        <v>153</v>
      </c>
      <c r="L361" s="40"/>
      <c r="M361" s="196" t="s">
        <v>19</v>
      </c>
      <c r="N361" s="197" t="s">
        <v>48</v>
      </c>
      <c r="O361" s="65"/>
      <c r="P361" s="198">
        <f>O361*H361</f>
        <v>0</v>
      </c>
      <c r="Q361" s="198">
        <v>0.42368</v>
      </c>
      <c r="R361" s="198">
        <f>Q361*H361</f>
        <v>6.3552</v>
      </c>
      <c r="S361" s="198">
        <v>0</v>
      </c>
      <c r="T361" s="199">
        <f>S361*H361</f>
        <v>0</v>
      </c>
      <c r="U361" s="35"/>
      <c r="V361" s="35"/>
      <c r="W361" s="35"/>
      <c r="X361" s="35"/>
      <c r="Y361" s="35"/>
      <c r="Z361" s="35"/>
      <c r="AA361" s="35"/>
      <c r="AB361" s="35"/>
      <c r="AC361" s="35"/>
      <c r="AD361" s="35"/>
      <c r="AE361" s="35"/>
      <c r="AR361" s="200" t="s">
        <v>154</v>
      </c>
      <c r="AT361" s="200" t="s">
        <v>150</v>
      </c>
      <c r="AU361" s="200" t="s">
        <v>87</v>
      </c>
      <c r="AY361" s="18" t="s">
        <v>148</v>
      </c>
      <c r="BE361" s="201">
        <f>IF(N361="základní",J361,0)</f>
        <v>0</v>
      </c>
      <c r="BF361" s="201">
        <f>IF(N361="snížená",J361,0)</f>
        <v>0</v>
      </c>
      <c r="BG361" s="201">
        <f>IF(N361="zákl. přenesená",J361,0)</f>
        <v>0</v>
      </c>
      <c r="BH361" s="201">
        <f>IF(N361="sníž. přenesená",J361,0)</f>
        <v>0</v>
      </c>
      <c r="BI361" s="201">
        <f>IF(N361="nulová",J361,0)</f>
        <v>0</v>
      </c>
      <c r="BJ361" s="18" t="s">
        <v>85</v>
      </c>
      <c r="BK361" s="201">
        <f>ROUND(I361*H361,2)</f>
        <v>0</v>
      </c>
      <c r="BL361" s="18" t="s">
        <v>154</v>
      </c>
      <c r="BM361" s="200" t="s">
        <v>409</v>
      </c>
    </row>
    <row r="362" spans="1:65" s="2" customFormat="1" ht="97.5">
      <c r="A362" s="35"/>
      <c r="B362" s="36"/>
      <c r="C362" s="37"/>
      <c r="D362" s="202" t="s">
        <v>156</v>
      </c>
      <c r="E362" s="37"/>
      <c r="F362" s="203" t="s">
        <v>410</v>
      </c>
      <c r="G362" s="37"/>
      <c r="H362" s="37"/>
      <c r="I362" s="110"/>
      <c r="J362" s="37"/>
      <c r="K362" s="37"/>
      <c r="L362" s="40"/>
      <c r="M362" s="204"/>
      <c r="N362" s="205"/>
      <c r="O362" s="65"/>
      <c r="P362" s="65"/>
      <c r="Q362" s="65"/>
      <c r="R362" s="65"/>
      <c r="S362" s="65"/>
      <c r="T362" s="66"/>
      <c r="U362" s="35"/>
      <c r="V362" s="35"/>
      <c r="W362" s="35"/>
      <c r="X362" s="35"/>
      <c r="Y362" s="35"/>
      <c r="Z362" s="35"/>
      <c r="AA362" s="35"/>
      <c r="AB362" s="35"/>
      <c r="AC362" s="35"/>
      <c r="AD362" s="35"/>
      <c r="AE362" s="35"/>
      <c r="AT362" s="18" t="s">
        <v>156</v>
      </c>
      <c r="AU362" s="18" t="s">
        <v>87</v>
      </c>
    </row>
    <row r="363" spans="1:65" s="13" customFormat="1" ht="11.25">
      <c r="B363" s="206"/>
      <c r="C363" s="207"/>
      <c r="D363" s="202" t="s">
        <v>158</v>
      </c>
      <c r="E363" s="208" t="s">
        <v>19</v>
      </c>
      <c r="F363" s="209" t="s">
        <v>411</v>
      </c>
      <c r="G363" s="207"/>
      <c r="H363" s="208" t="s">
        <v>19</v>
      </c>
      <c r="I363" s="210"/>
      <c r="J363" s="207"/>
      <c r="K363" s="207"/>
      <c r="L363" s="211"/>
      <c r="M363" s="212"/>
      <c r="N363" s="213"/>
      <c r="O363" s="213"/>
      <c r="P363" s="213"/>
      <c r="Q363" s="213"/>
      <c r="R363" s="213"/>
      <c r="S363" s="213"/>
      <c r="T363" s="214"/>
      <c r="AT363" s="215" t="s">
        <v>158</v>
      </c>
      <c r="AU363" s="215" t="s">
        <v>87</v>
      </c>
      <c r="AV363" s="13" t="s">
        <v>85</v>
      </c>
      <c r="AW363" s="13" t="s">
        <v>34</v>
      </c>
      <c r="AX363" s="13" t="s">
        <v>77</v>
      </c>
      <c r="AY363" s="215" t="s">
        <v>148</v>
      </c>
    </row>
    <row r="364" spans="1:65" s="14" customFormat="1" ht="11.25">
      <c r="B364" s="216"/>
      <c r="C364" s="217"/>
      <c r="D364" s="202" t="s">
        <v>158</v>
      </c>
      <c r="E364" s="218" t="s">
        <v>19</v>
      </c>
      <c r="F364" s="219" t="s">
        <v>8</v>
      </c>
      <c r="G364" s="217"/>
      <c r="H364" s="220">
        <v>15</v>
      </c>
      <c r="I364" s="221"/>
      <c r="J364" s="217"/>
      <c r="K364" s="217"/>
      <c r="L364" s="222"/>
      <c r="M364" s="223"/>
      <c r="N364" s="224"/>
      <c r="O364" s="224"/>
      <c r="P364" s="224"/>
      <c r="Q364" s="224"/>
      <c r="R364" s="224"/>
      <c r="S364" s="224"/>
      <c r="T364" s="225"/>
      <c r="AT364" s="226" t="s">
        <v>158</v>
      </c>
      <c r="AU364" s="226" t="s">
        <v>87</v>
      </c>
      <c r="AV364" s="14" t="s">
        <v>87</v>
      </c>
      <c r="AW364" s="14" t="s">
        <v>34</v>
      </c>
      <c r="AX364" s="14" t="s">
        <v>77</v>
      </c>
      <c r="AY364" s="226" t="s">
        <v>148</v>
      </c>
    </row>
    <row r="365" spans="1:65" s="15" customFormat="1" ht="11.25">
      <c r="B365" s="227"/>
      <c r="C365" s="228"/>
      <c r="D365" s="202" t="s">
        <v>158</v>
      </c>
      <c r="E365" s="229" t="s">
        <v>19</v>
      </c>
      <c r="F365" s="230" t="s">
        <v>161</v>
      </c>
      <c r="G365" s="228"/>
      <c r="H365" s="231">
        <v>15</v>
      </c>
      <c r="I365" s="232"/>
      <c r="J365" s="228"/>
      <c r="K365" s="228"/>
      <c r="L365" s="233"/>
      <c r="M365" s="234"/>
      <c r="N365" s="235"/>
      <c r="O365" s="235"/>
      <c r="P365" s="235"/>
      <c r="Q365" s="235"/>
      <c r="R365" s="235"/>
      <c r="S365" s="235"/>
      <c r="T365" s="236"/>
      <c r="AT365" s="237" t="s">
        <v>158</v>
      </c>
      <c r="AU365" s="237" t="s">
        <v>87</v>
      </c>
      <c r="AV365" s="15" t="s">
        <v>154</v>
      </c>
      <c r="AW365" s="15" t="s">
        <v>34</v>
      </c>
      <c r="AX365" s="15" t="s">
        <v>85</v>
      </c>
      <c r="AY365" s="237" t="s">
        <v>148</v>
      </c>
    </row>
    <row r="366" spans="1:65" s="2" customFormat="1" ht="16.5" customHeight="1">
      <c r="A366" s="35"/>
      <c r="B366" s="36"/>
      <c r="C366" s="189" t="s">
        <v>412</v>
      </c>
      <c r="D366" s="189" t="s">
        <v>150</v>
      </c>
      <c r="E366" s="190" t="s">
        <v>413</v>
      </c>
      <c r="F366" s="191" t="s">
        <v>414</v>
      </c>
      <c r="G366" s="192" t="s">
        <v>169</v>
      </c>
      <c r="H366" s="193">
        <v>0.46</v>
      </c>
      <c r="I366" s="194"/>
      <c r="J366" s="195">
        <f>ROUND(I366*H366,2)</f>
        <v>0</v>
      </c>
      <c r="K366" s="191" t="s">
        <v>153</v>
      </c>
      <c r="L366" s="40"/>
      <c r="M366" s="196" t="s">
        <v>19</v>
      </c>
      <c r="N366" s="197" t="s">
        <v>48</v>
      </c>
      <c r="O366" s="65"/>
      <c r="P366" s="198">
        <f>O366*H366</f>
        <v>0</v>
      </c>
      <c r="Q366" s="198">
        <v>0</v>
      </c>
      <c r="R366" s="198">
        <f>Q366*H366</f>
        <v>0</v>
      </c>
      <c r="S366" s="198">
        <v>0</v>
      </c>
      <c r="T366" s="199">
        <f>S366*H366</f>
        <v>0</v>
      </c>
      <c r="U366" s="35"/>
      <c r="V366" s="35"/>
      <c r="W366" s="35"/>
      <c r="X366" s="35"/>
      <c r="Y366" s="35"/>
      <c r="Z366" s="35"/>
      <c r="AA366" s="35"/>
      <c r="AB366" s="35"/>
      <c r="AC366" s="35"/>
      <c r="AD366" s="35"/>
      <c r="AE366" s="35"/>
      <c r="AR366" s="200" t="s">
        <v>154</v>
      </c>
      <c r="AT366" s="200" t="s">
        <v>150</v>
      </c>
      <c r="AU366" s="200" t="s">
        <v>87</v>
      </c>
      <c r="AY366" s="18" t="s">
        <v>148</v>
      </c>
      <c r="BE366" s="201">
        <f>IF(N366="základní",J366,0)</f>
        <v>0</v>
      </c>
      <c r="BF366" s="201">
        <f>IF(N366="snížená",J366,0)</f>
        <v>0</v>
      </c>
      <c r="BG366" s="201">
        <f>IF(N366="zákl. přenesená",J366,0)</f>
        <v>0</v>
      </c>
      <c r="BH366" s="201">
        <f>IF(N366="sníž. přenesená",J366,0)</f>
        <v>0</v>
      </c>
      <c r="BI366" s="201">
        <f>IF(N366="nulová",J366,0)</f>
        <v>0</v>
      </c>
      <c r="BJ366" s="18" t="s">
        <v>85</v>
      </c>
      <c r="BK366" s="201">
        <f>ROUND(I366*H366,2)</f>
        <v>0</v>
      </c>
      <c r="BL366" s="18" t="s">
        <v>154</v>
      </c>
      <c r="BM366" s="200" t="s">
        <v>415</v>
      </c>
    </row>
    <row r="367" spans="1:65" s="2" customFormat="1" ht="39">
      <c r="A367" s="35"/>
      <c r="B367" s="36"/>
      <c r="C367" s="37"/>
      <c r="D367" s="202" t="s">
        <v>156</v>
      </c>
      <c r="E367" s="37"/>
      <c r="F367" s="203" t="s">
        <v>416</v>
      </c>
      <c r="G367" s="37"/>
      <c r="H367" s="37"/>
      <c r="I367" s="110"/>
      <c r="J367" s="37"/>
      <c r="K367" s="37"/>
      <c r="L367" s="40"/>
      <c r="M367" s="204"/>
      <c r="N367" s="205"/>
      <c r="O367" s="65"/>
      <c r="P367" s="65"/>
      <c r="Q367" s="65"/>
      <c r="R367" s="65"/>
      <c r="S367" s="65"/>
      <c r="T367" s="66"/>
      <c r="U367" s="35"/>
      <c r="V367" s="35"/>
      <c r="W367" s="35"/>
      <c r="X367" s="35"/>
      <c r="Y367" s="35"/>
      <c r="Z367" s="35"/>
      <c r="AA367" s="35"/>
      <c r="AB367" s="35"/>
      <c r="AC367" s="35"/>
      <c r="AD367" s="35"/>
      <c r="AE367" s="35"/>
      <c r="AT367" s="18" t="s">
        <v>156</v>
      </c>
      <c r="AU367" s="18" t="s">
        <v>87</v>
      </c>
    </row>
    <row r="368" spans="1:65" s="13" customFormat="1" ht="11.25">
      <c r="B368" s="206"/>
      <c r="C368" s="207"/>
      <c r="D368" s="202" t="s">
        <v>158</v>
      </c>
      <c r="E368" s="208" t="s">
        <v>19</v>
      </c>
      <c r="F368" s="209" t="s">
        <v>352</v>
      </c>
      <c r="G368" s="207"/>
      <c r="H368" s="208" t="s">
        <v>19</v>
      </c>
      <c r="I368" s="210"/>
      <c r="J368" s="207"/>
      <c r="K368" s="207"/>
      <c r="L368" s="211"/>
      <c r="M368" s="212"/>
      <c r="N368" s="213"/>
      <c r="O368" s="213"/>
      <c r="P368" s="213"/>
      <c r="Q368" s="213"/>
      <c r="R368" s="213"/>
      <c r="S368" s="213"/>
      <c r="T368" s="214"/>
      <c r="AT368" s="215" t="s">
        <v>158</v>
      </c>
      <c r="AU368" s="215" t="s">
        <v>87</v>
      </c>
      <c r="AV368" s="13" t="s">
        <v>85</v>
      </c>
      <c r="AW368" s="13" t="s">
        <v>34</v>
      </c>
      <c r="AX368" s="13" t="s">
        <v>77</v>
      </c>
      <c r="AY368" s="215" t="s">
        <v>148</v>
      </c>
    </row>
    <row r="369" spans="1:65" s="14" customFormat="1" ht="11.25">
      <c r="B369" s="216"/>
      <c r="C369" s="217"/>
      <c r="D369" s="202" t="s">
        <v>158</v>
      </c>
      <c r="E369" s="218" t="s">
        <v>19</v>
      </c>
      <c r="F369" s="219" t="s">
        <v>417</v>
      </c>
      <c r="G369" s="217"/>
      <c r="H369" s="220">
        <v>0.46</v>
      </c>
      <c r="I369" s="221"/>
      <c r="J369" s="217"/>
      <c r="K369" s="217"/>
      <c r="L369" s="222"/>
      <c r="M369" s="223"/>
      <c r="N369" s="224"/>
      <c r="O369" s="224"/>
      <c r="P369" s="224"/>
      <c r="Q369" s="224"/>
      <c r="R369" s="224"/>
      <c r="S369" s="224"/>
      <c r="T369" s="225"/>
      <c r="AT369" s="226" t="s">
        <v>158</v>
      </c>
      <c r="AU369" s="226" t="s">
        <v>87</v>
      </c>
      <c r="AV369" s="14" t="s">
        <v>87</v>
      </c>
      <c r="AW369" s="14" t="s">
        <v>34</v>
      </c>
      <c r="AX369" s="14" t="s">
        <v>77</v>
      </c>
      <c r="AY369" s="226" t="s">
        <v>148</v>
      </c>
    </row>
    <row r="370" spans="1:65" s="15" customFormat="1" ht="11.25">
      <c r="B370" s="227"/>
      <c r="C370" s="228"/>
      <c r="D370" s="202" t="s">
        <v>158</v>
      </c>
      <c r="E370" s="229" t="s">
        <v>19</v>
      </c>
      <c r="F370" s="230" t="s">
        <v>161</v>
      </c>
      <c r="G370" s="228"/>
      <c r="H370" s="231">
        <v>0.46</v>
      </c>
      <c r="I370" s="232"/>
      <c r="J370" s="228"/>
      <c r="K370" s="228"/>
      <c r="L370" s="233"/>
      <c r="M370" s="234"/>
      <c r="N370" s="235"/>
      <c r="O370" s="235"/>
      <c r="P370" s="235"/>
      <c r="Q370" s="235"/>
      <c r="R370" s="235"/>
      <c r="S370" s="235"/>
      <c r="T370" s="236"/>
      <c r="AT370" s="237" t="s">
        <v>158</v>
      </c>
      <c r="AU370" s="237" t="s">
        <v>87</v>
      </c>
      <c r="AV370" s="15" t="s">
        <v>154</v>
      </c>
      <c r="AW370" s="15" t="s">
        <v>34</v>
      </c>
      <c r="AX370" s="15" t="s">
        <v>85</v>
      </c>
      <c r="AY370" s="237" t="s">
        <v>148</v>
      </c>
    </row>
    <row r="371" spans="1:65" s="2" customFormat="1" ht="16.5" customHeight="1">
      <c r="A371" s="35"/>
      <c r="B371" s="36"/>
      <c r="C371" s="189" t="s">
        <v>418</v>
      </c>
      <c r="D371" s="189" t="s">
        <v>150</v>
      </c>
      <c r="E371" s="190" t="s">
        <v>419</v>
      </c>
      <c r="F371" s="191" t="s">
        <v>420</v>
      </c>
      <c r="G371" s="192" t="s">
        <v>106</v>
      </c>
      <c r="H371" s="193">
        <v>2</v>
      </c>
      <c r="I371" s="194"/>
      <c r="J371" s="195">
        <f>ROUND(I371*H371,2)</f>
        <v>0</v>
      </c>
      <c r="K371" s="191" t="s">
        <v>153</v>
      </c>
      <c r="L371" s="40"/>
      <c r="M371" s="196" t="s">
        <v>19</v>
      </c>
      <c r="N371" s="197" t="s">
        <v>48</v>
      </c>
      <c r="O371" s="65"/>
      <c r="P371" s="198">
        <f>O371*H371</f>
        <v>0</v>
      </c>
      <c r="Q371" s="198">
        <v>1.9000000000000001E-4</v>
      </c>
      <c r="R371" s="198">
        <f>Q371*H371</f>
        <v>3.8000000000000002E-4</v>
      </c>
      <c r="S371" s="198">
        <v>0</v>
      </c>
      <c r="T371" s="199">
        <f>S371*H371</f>
        <v>0</v>
      </c>
      <c r="U371" s="35"/>
      <c r="V371" s="35"/>
      <c r="W371" s="35"/>
      <c r="X371" s="35"/>
      <c r="Y371" s="35"/>
      <c r="Z371" s="35"/>
      <c r="AA371" s="35"/>
      <c r="AB371" s="35"/>
      <c r="AC371" s="35"/>
      <c r="AD371" s="35"/>
      <c r="AE371" s="35"/>
      <c r="AR371" s="200" t="s">
        <v>154</v>
      </c>
      <c r="AT371" s="200" t="s">
        <v>150</v>
      </c>
      <c r="AU371" s="200" t="s">
        <v>87</v>
      </c>
      <c r="AY371" s="18" t="s">
        <v>148</v>
      </c>
      <c r="BE371" s="201">
        <f>IF(N371="základní",J371,0)</f>
        <v>0</v>
      </c>
      <c r="BF371" s="201">
        <f>IF(N371="snížená",J371,0)</f>
        <v>0</v>
      </c>
      <c r="BG371" s="201">
        <f>IF(N371="zákl. přenesená",J371,0)</f>
        <v>0</v>
      </c>
      <c r="BH371" s="201">
        <f>IF(N371="sníž. přenesená",J371,0)</f>
        <v>0</v>
      </c>
      <c r="BI371" s="201">
        <f>IF(N371="nulová",J371,0)</f>
        <v>0</v>
      </c>
      <c r="BJ371" s="18" t="s">
        <v>85</v>
      </c>
      <c r="BK371" s="201">
        <f>ROUND(I371*H371,2)</f>
        <v>0</v>
      </c>
      <c r="BL371" s="18" t="s">
        <v>154</v>
      </c>
      <c r="BM371" s="200" t="s">
        <v>421</v>
      </c>
    </row>
    <row r="372" spans="1:65" s="13" customFormat="1" ht="11.25">
      <c r="B372" s="206"/>
      <c r="C372" s="207"/>
      <c r="D372" s="202" t="s">
        <v>158</v>
      </c>
      <c r="E372" s="208" t="s">
        <v>19</v>
      </c>
      <c r="F372" s="209" t="s">
        <v>352</v>
      </c>
      <c r="G372" s="207"/>
      <c r="H372" s="208" t="s">
        <v>19</v>
      </c>
      <c r="I372" s="210"/>
      <c r="J372" s="207"/>
      <c r="K372" s="207"/>
      <c r="L372" s="211"/>
      <c r="M372" s="212"/>
      <c r="N372" s="213"/>
      <c r="O372" s="213"/>
      <c r="P372" s="213"/>
      <c r="Q372" s="213"/>
      <c r="R372" s="213"/>
      <c r="S372" s="213"/>
      <c r="T372" s="214"/>
      <c r="AT372" s="215" t="s">
        <v>158</v>
      </c>
      <c r="AU372" s="215" t="s">
        <v>87</v>
      </c>
      <c r="AV372" s="13" t="s">
        <v>85</v>
      </c>
      <c r="AW372" s="13" t="s">
        <v>34</v>
      </c>
      <c r="AX372" s="13" t="s">
        <v>77</v>
      </c>
      <c r="AY372" s="215" t="s">
        <v>148</v>
      </c>
    </row>
    <row r="373" spans="1:65" s="14" customFormat="1" ht="11.25">
      <c r="B373" s="216"/>
      <c r="C373" s="217"/>
      <c r="D373" s="202" t="s">
        <v>158</v>
      </c>
      <c r="E373" s="218" t="s">
        <v>19</v>
      </c>
      <c r="F373" s="219" t="s">
        <v>87</v>
      </c>
      <c r="G373" s="217"/>
      <c r="H373" s="220">
        <v>2</v>
      </c>
      <c r="I373" s="221"/>
      <c r="J373" s="217"/>
      <c r="K373" s="217"/>
      <c r="L373" s="222"/>
      <c r="M373" s="223"/>
      <c r="N373" s="224"/>
      <c r="O373" s="224"/>
      <c r="P373" s="224"/>
      <c r="Q373" s="224"/>
      <c r="R373" s="224"/>
      <c r="S373" s="224"/>
      <c r="T373" s="225"/>
      <c r="AT373" s="226" t="s">
        <v>158</v>
      </c>
      <c r="AU373" s="226" t="s">
        <v>87</v>
      </c>
      <c r="AV373" s="14" t="s">
        <v>87</v>
      </c>
      <c r="AW373" s="14" t="s">
        <v>34</v>
      </c>
      <c r="AX373" s="14" t="s">
        <v>77</v>
      </c>
      <c r="AY373" s="226" t="s">
        <v>148</v>
      </c>
    </row>
    <row r="374" spans="1:65" s="15" customFormat="1" ht="11.25">
      <c r="B374" s="227"/>
      <c r="C374" s="228"/>
      <c r="D374" s="202" t="s">
        <v>158</v>
      </c>
      <c r="E374" s="229" t="s">
        <v>19</v>
      </c>
      <c r="F374" s="230" t="s">
        <v>161</v>
      </c>
      <c r="G374" s="228"/>
      <c r="H374" s="231">
        <v>2</v>
      </c>
      <c r="I374" s="232"/>
      <c r="J374" s="228"/>
      <c r="K374" s="228"/>
      <c r="L374" s="233"/>
      <c r="M374" s="234"/>
      <c r="N374" s="235"/>
      <c r="O374" s="235"/>
      <c r="P374" s="235"/>
      <c r="Q374" s="235"/>
      <c r="R374" s="235"/>
      <c r="S374" s="235"/>
      <c r="T374" s="236"/>
      <c r="AT374" s="237" t="s">
        <v>158</v>
      </c>
      <c r="AU374" s="237" t="s">
        <v>87</v>
      </c>
      <c r="AV374" s="15" t="s">
        <v>154</v>
      </c>
      <c r="AW374" s="15" t="s">
        <v>34</v>
      </c>
      <c r="AX374" s="15" t="s">
        <v>85</v>
      </c>
      <c r="AY374" s="237" t="s">
        <v>148</v>
      </c>
    </row>
    <row r="375" spans="1:65" s="2" customFormat="1" ht="16.5" customHeight="1">
      <c r="A375" s="35"/>
      <c r="B375" s="36"/>
      <c r="C375" s="189" t="s">
        <v>422</v>
      </c>
      <c r="D375" s="189" t="s">
        <v>150</v>
      </c>
      <c r="E375" s="190" t="s">
        <v>423</v>
      </c>
      <c r="F375" s="191" t="s">
        <v>424</v>
      </c>
      <c r="G375" s="192" t="s">
        <v>106</v>
      </c>
      <c r="H375" s="193">
        <v>2</v>
      </c>
      <c r="I375" s="194"/>
      <c r="J375" s="195">
        <f>ROUND(I375*H375,2)</f>
        <v>0</v>
      </c>
      <c r="K375" s="191" t="s">
        <v>153</v>
      </c>
      <c r="L375" s="40"/>
      <c r="M375" s="196" t="s">
        <v>19</v>
      </c>
      <c r="N375" s="197" t="s">
        <v>48</v>
      </c>
      <c r="O375" s="65"/>
      <c r="P375" s="198">
        <f>O375*H375</f>
        <v>0</v>
      </c>
      <c r="Q375" s="198">
        <v>6.9999999999999994E-5</v>
      </c>
      <c r="R375" s="198">
        <f>Q375*H375</f>
        <v>1.3999999999999999E-4</v>
      </c>
      <c r="S375" s="198">
        <v>0</v>
      </c>
      <c r="T375" s="199">
        <f>S375*H375</f>
        <v>0</v>
      </c>
      <c r="U375" s="35"/>
      <c r="V375" s="35"/>
      <c r="W375" s="35"/>
      <c r="X375" s="35"/>
      <c r="Y375" s="35"/>
      <c r="Z375" s="35"/>
      <c r="AA375" s="35"/>
      <c r="AB375" s="35"/>
      <c r="AC375" s="35"/>
      <c r="AD375" s="35"/>
      <c r="AE375" s="35"/>
      <c r="AR375" s="200" t="s">
        <v>154</v>
      </c>
      <c r="AT375" s="200" t="s">
        <v>150</v>
      </c>
      <c r="AU375" s="200" t="s">
        <v>87</v>
      </c>
      <c r="AY375" s="18" t="s">
        <v>148</v>
      </c>
      <c r="BE375" s="201">
        <f>IF(N375="základní",J375,0)</f>
        <v>0</v>
      </c>
      <c r="BF375" s="201">
        <f>IF(N375="snížená",J375,0)</f>
        <v>0</v>
      </c>
      <c r="BG375" s="201">
        <f>IF(N375="zákl. přenesená",J375,0)</f>
        <v>0</v>
      </c>
      <c r="BH375" s="201">
        <f>IF(N375="sníž. přenesená",J375,0)</f>
        <v>0</v>
      </c>
      <c r="BI375" s="201">
        <f>IF(N375="nulová",J375,0)</f>
        <v>0</v>
      </c>
      <c r="BJ375" s="18" t="s">
        <v>85</v>
      </c>
      <c r="BK375" s="201">
        <f>ROUND(I375*H375,2)</f>
        <v>0</v>
      </c>
      <c r="BL375" s="18" t="s">
        <v>154</v>
      </c>
      <c r="BM375" s="200" t="s">
        <v>425</v>
      </c>
    </row>
    <row r="376" spans="1:65" s="13" customFormat="1" ht="11.25">
      <c r="B376" s="206"/>
      <c r="C376" s="207"/>
      <c r="D376" s="202" t="s">
        <v>158</v>
      </c>
      <c r="E376" s="208" t="s">
        <v>19</v>
      </c>
      <c r="F376" s="209" t="s">
        <v>352</v>
      </c>
      <c r="G376" s="207"/>
      <c r="H376" s="208" t="s">
        <v>19</v>
      </c>
      <c r="I376" s="210"/>
      <c r="J376" s="207"/>
      <c r="K376" s="207"/>
      <c r="L376" s="211"/>
      <c r="M376" s="212"/>
      <c r="N376" s="213"/>
      <c r="O376" s="213"/>
      <c r="P376" s="213"/>
      <c r="Q376" s="213"/>
      <c r="R376" s="213"/>
      <c r="S376" s="213"/>
      <c r="T376" s="214"/>
      <c r="AT376" s="215" t="s">
        <v>158</v>
      </c>
      <c r="AU376" s="215" t="s">
        <v>87</v>
      </c>
      <c r="AV376" s="13" t="s">
        <v>85</v>
      </c>
      <c r="AW376" s="13" t="s">
        <v>34</v>
      </c>
      <c r="AX376" s="13" t="s">
        <v>77</v>
      </c>
      <c r="AY376" s="215" t="s">
        <v>148</v>
      </c>
    </row>
    <row r="377" spans="1:65" s="14" customFormat="1" ht="11.25">
      <c r="B377" s="216"/>
      <c r="C377" s="217"/>
      <c r="D377" s="202" t="s">
        <v>158</v>
      </c>
      <c r="E377" s="218" t="s">
        <v>19</v>
      </c>
      <c r="F377" s="219" t="s">
        <v>87</v>
      </c>
      <c r="G377" s="217"/>
      <c r="H377" s="220">
        <v>2</v>
      </c>
      <c r="I377" s="221"/>
      <c r="J377" s="217"/>
      <c r="K377" s="217"/>
      <c r="L377" s="222"/>
      <c r="M377" s="223"/>
      <c r="N377" s="224"/>
      <c r="O377" s="224"/>
      <c r="P377" s="224"/>
      <c r="Q377" s="224"/>
      <c r="R377" s="224"/>
      <c r="S377" s="224"/>
      <c r="T377" s="225"/>
      <c r="AT377" s="226" t="s">
        <v>158</v>
      </c>
      <c r="AU377" s="226" t="s">
        <v>87</v>
      </c>
      <c r="AV377" s="14" t="s">
        <v>87</v>
      </c>
      <c r="AW377" s="14" t="s">
        <v>34</v>
      </c>
      <c r="AX377" s="14" t="s">
        <v>77</v>
      </c>
      <c r="AY377" s="226" t="s">
        <v>148</v>
      </c>
    </row>
    <row r="378" spans="1:65" s="15" customFormat="1" ht="11.25">
      <c r="B378" s="227"/>
      <c r="C378" s="228"/>
      <c r="D378" s="202" t="s">
        <v>158</v>
      </c>
      <c r="E378" s="229" t="s">
        <v>19</v>
      </c>
      <c r="F378" s="230" t="s">
        <v>161</v>
      </c>
      <c r="G378" s="228"/>
      <c r="H378" s="231">
        <v>2</v>
      </c>
      <c r="I378" s="232"/>
      <c r="J378" s="228"/>
      <c r="K378" s="228"/>
      <c r="L378" s="233"/>
      <c r="M378" s="234"/>
      <c r="N378" s="235"/>
      <c r="O378" s="235"/>
      <c r="P378" s="235"/>
      <c r="Q378" s="235"/>
      <c r="R378" s="235"/>
      <c r="S378" s="235"/>
      <c r="T378" s="236"/>
      <c r="AT378" s="237" t="s">
        <v>158</v>
      </c>
      <c r="AU378" s="237" t="s">
        <v>87</v>
      </c>
      <c r="AV378" s="15" t="s">
        <v>154</v>
      </c>
      <c r="AW378" s="15" t="s">
        <v>34</v>
      </c>
      <c r="AX378" s="15" t="s">
        <v>85</v>
      </c>
      <c r="AY378" s="237" t="s">
        <v>148</v>
      </c>
    </row>
    <row r="379" spans="1:65" s="12" customFormat="1" ht="22.9" customHeight="1">
      <c r="B379" s="173"/>
      <c r="C379" s="174"/>
      <c r="D379" s="175" t="s">
        <v>76</v>
      </c>
      <c r="E379" s="187" t="s">
        <v>206</v>
      </c>
      <c r="F379" s="187" t="s">
        <v>426</v>
      </c>
      <c r="G379" s="174"/>
      <c r="H379" s="174"/>
      <c r="I379" s="177"/>
      <c r="J379" s="188">
        <f>BK379</f>
        <v>0</v>
      </c>
      <c r="K379" s="174"/>
      <c r="L379" s="179"/>
      <c r="M379" s="180"/>
      <c r="N379" s="181"/>
      <c r="O379" s="181"/>
      <c r="P379" s="182">
        <f>SUM(P380:P556)</f>
        <v>0</v>
      </c>
      <c r="Q379" s="181"/>
      <c r="R379" s="182">
        <f>SUM(R380:R556)</f>
        <v>417.32764553999993</v>
      </c>
      <c r="S379" s="181"/>
      <c r="T379" s="183">
        <f>SUM(T380:T556)</f>
        <v>8.2000000000000003E-2</v>
      </c>
      <c r="AR379" s="184" t="s">
        <v>85</v>
      </c>
      <c r="AT379" s="185" t="s">
        <v>76</v>
      </c>
      <c r="AU379" s="185" t="s">
        <v>85</v>
      </c>
      <c r="AY379" s="184" t="s">
        <v>148</v>
      </c>
      <c r="BK379" s="186">
        <f>SUM(BK380:BK556)</f>
        <v>0</v>
      </c>
    </row>
    <row r="380" spans="1:65" s="2" customFormat="1" ht="16.5" customHeight="1">
      <c r="A380" s="35"/>
      <c r="B380" s="36"/>
      <c r="C380" s="189" t="s">
        <v>427</v>
      </c>
      <c r="D380" s="189" t="s">
        <v>150</v>
      </c>
      <c r="E380" s="190" t="s">
        <v>428</v>
      </c>
      <c r="F380" s="191" t="s">
        <v>429</v>
      </c>
      <c r="G380" s="192" t="s">
        <v>261</v>
      </c>
      <c r="H380" s="193">
        <v>3</v>
      </c>
      <c r="I380" s="194"/>
      <c r="J380" s="195">
        <f>ROUND(I380*H380,2)</f>
        <v>0</v>
      </c>
      <c r="K380" s="191" t="s">
        <v>153</v>
      </c>
      <c r="L380" s="40"/>
      <c r="M380" s="196" t="s">
        <v>19</v>
      </c>
      <c r="N380" s="197" t="s">
        <v>48</v>
      </c>
      <c r="O380" s="65"/>
      <c r="P380" s="198">
        <f>O380*H380</f>
        <v>0</v>
      </c>
      <c r="Q380" s="198">
        <v>0</v>
      </c>
      <c r="R380" s="198">
        <f>Q380*H380</f>
        <v>0</v>
      </c>
      <c r="S380" s="198">
        <v>0</v>
      </c>
      <c r="T380" s="199">
        <f>S380*H380</f>
        <v>0</v>
      </c>
      <c r="U380" s="35"/>
      <c r="V380" s="35"/>
      <c r="W380" s="35"/>
      <c r="X380" s="35"/>
      <c r="Y380" s="35"/>
      <c r="Z380" s="35"/>
      <c r="AA380" s="35"/>
      <c r="AB380" s="35"/>
      <c r="AC380" s="35"/>
      <c r="AD380" s="35"/>
      <c r="AE380" s="35"/>
      <c r="AR380" s="200" t="s">
        <v>154</v>
      </c>
      <c r="AT380" s="200" t="s">
        <v>150</v>
      </c>
      <c r="AU380" s="200" t="s">
        <v>87</v>
      </c>
      <c r="AY380" s="18" t="s">
        <v>148</v>
      </c>
      <c r="BE380" s="201">
        <f>IF(N380="základní",J380,0)</f>
        <v>0</v>
      </c>
      <c r="BF380" s="201">
        <f>IF(N380="snížená",J380,0)</f>
        <v>0</v>
      </c>
      <c r="BG380" s="201">
        <f>IF(N380="zákl. přenesená",J380,0)</f>
        <v>0</v>
      </c>
      <c r="BH380" s="201">
        <f>IF(N380="sníž. přenesená",J380,0)</f>
        <v>0</v>
      </c>
      <c r="BI380" s="201">
        <f>IF(N380="nulová",J380,0)</f>
        <v>0</v>
      </c>
      <c r="BJ380" s="18" t="s">
        <v>85</v>
      </c>
      <c r="BK380" s="201">
        <f>ROUND(I380*H380,2)</f>
        <v>0</v>
      </c>
      <c r="BL380" s="18" t="s">
        <v>154</v>
      </c>
      <c r="BM380" s="200" t="s">
        <v>430</v>
      </c>
    </row>
    <row r="381" spans="1:65" s="2" customFormat="1" ht="29.25">
      <c r="A381" s="35"/>
      <c r="B381" s="36"/>
      <c r="C381" s="37"/>
      <c r="D381" s="202" t="s">
        <v>156</v>
      </c>
      <c r="E381" s="37"/>
      <c r="F381" s="203" t="s">
        <v>431</v>
      </c>
      <c r="G381" s="37"/>
      <c r="H381" s="37"/>
      <c r="I381" s="110"/>
      <c r="J381" s="37"/>
      <c r="K381" s="37"/>
      <c r="L381" s="40"/>
      <c r="M381" s="204"/>
      <c r="N381" s="205"/>
      <c r="O381" s="65"/>
      <c r="P381" s="65"/>
      <c r="Q381" s="65"/>
      <c r="R381" s="65"/>
      <c r="S381" s="65"/>
      <c r="T381" s="66"/>
      <c r="U381" s="35"/>
      <c r="V381" s="35"/>
      <c r="W381" s="35"/>
      <c r="X381" s="35"/>
      <c r="Y381" s="35"/>
      <c r="Z381" s="35"/>
      <c r="AA381" s="35"/>
      <c r="AB381" s="35"/>
      <c r="AC381" s="35"/>
      <c r="AD381" s="35"/>
      <c r="AE381" s="35"/>
      <c r="AT381" s="18" t="s">
        <v>156</v>
      </c>
      <c r="AU381" s="18" t="s">
        <v>87</v>
      </c>
    </row>
    <row r="382" spans="1:65" s="13" customFormat="1" ht="11.25">
      <c r="B382" s="206"/>
      <c r="C382" s="207"/>
      <c r="D382" s="202" t="s">
        <v>158</v>
      </c>
      <c r="E382" s="208" t="s">
        <v>19</v>
      </c>
      <c r="F382" s="209" t="s">
        <v>432</v>
      </c>
      <c r="G382" s="207"/>
      <c r="H382" s="208" t="s">
        <v>19</v>
      </c>
      <c r="I382" s="210"/>
      <c r="J382" s="207"/>
      <c r="K382" s="207"/>
      <c r="L382" s="211"/>
      <c r="M382" s="212"/>
      <c r="N382" s="213"/>
      <c r="O382" s="213"/>
      <c r="P382" s="213"/>
      <c r="Q382" s="213"/>
      <c r="R382" s="213"/>
      <c r="S382" s="213"/>
      <c r="T382" s="214"/>
      <c r="AT382" s="215" t="s">
        <v>158</v>
      </c>
      <c r="AU382" s="215" t="s">
        <v>87</v>
      </c>
      <c r="AV382" s="13" t="s">
        <v>85</v>
      </c>
      <c r="AW382" s="13" t="s">
        <v>34</v>
      </c>
      <c r="AX382" s="13" t="s">
        <v>77</v>
      </c>
      <c r="AY382" s="215" t="s">
        <v>148</v>
      </c>
    </row>
    <row r="383" spans="1:65" s="13" customFormat="1" ht="11.25">
      <c r="B383" s="206"/>
      <c r="C383" s="207"/>
      <c r="D383" s="202" t="s">
        <v>158</v>
      </c>
      <c r="E383" s="208" t="s">
        <v>19</v>
      </c>
      <c r="F383" s="209" t="s">
        <v>433</v>
      </c>
      <c r="G383" s="207"/>
      <c r="H383" s="208" t="s">
        <v>19</v>
      </c>
      <c r="I383" s="210"/>
      <c r="J383" s="207"/>
      <c r="K383" s="207"/>
      <c r="L383" s="211"/>
      <c r="M383" s="212"/>
      <c r="N383" s="213"/>
      <c r="O383" s="213"/>
      <c r="P383" s="213"/>
      <c r="Q383" s="213"/>
      <c r="R383" s="213"/>
      <c r="S383" s="213"/>
      <c r="T383" s="214"/>
      <c r="AT383" s="215" t="s">
        <v>158</v>
      </c>
      <c r="AU383" s="215" t="s">
        <v>87</v>
      </c>
      <c r="AV383" s="13" t="s">
        <v>85</v>
      </c>
      <c r="AW383" s="13" t="s">
        <v>34</v>
      </c>
      <c r="AX383" s="13" t="s">
        <v>77</v>
      </c>
      <c r="AY383" s="215" t="s">
        <v>148</v>
      </c>
    </row>
    <row r="384" spans="1:65" s="14" customFormat="1" ht="11.25">
      <c r="B384" s="216"/>
      <c r="C384" s="217"/>
      <c r="D384" s="202" t="s">
        <v>158</v>
      </c>
      <c r="E384" s="218" t="s">
        <v>19</v>
      </c>
      <c r="F384" s="219" t="s">
        <v>96</v>
      </c>
      <c r="G384" s="217"/>
      <c r="H384" s="220">
        <v>3</v>
      </c>
      <c r="I384" s="221"/>
      <c r="J384" s="217"/>
      <c r="K384" s="217"/>
      <c r="L384" s="222"/>
      <c r="M384" s="223"/>
      <c r="N384" s="224"/>
      <c r="O384" s="224"/>
      <c r="P384" s="224"/>
      <c r="Q384" s="224"/>
      <c r="R384" s="224"/>
      <c r="S384" s="224"/>
      <c r="T384" s="225"/>
      <c r="AT384" s="226" t="s">
        <v>158</v>
      </c>
      <c r="AU384" s="226" t="s">
        <v>87</v>
      </c>
      <c r="AV384" s="14" t="s">
        <v>87</v>
      </c>
      <c r="AW384" s="14" t="s">
        <v>34</v>
      </c>
      <c r="AX384" s="14" t="s">
        <v>77</v>
      </c>
      <c r="AY384" s="226" t="s">
        <v>148</v>
      </c>
    </row>
    <row r="385" spans="1:65" s="15" customFormat="1" ht="11.25">
      <c r="B385" s="227"/>
      <c r="C385" s="228"/>
      <c r="D385" s="202" t="s">
        <v>158</v>
      </c>
      <c r="E385" s="229" t="s">
        <v>19</v>
      </c>
      <c r="F385" s="230" t="s">
        <v>161</v>
      </c>
      <c r="G385" s="228"/>
      <c r="H385" s="231">
        <v>3</v>
      </c>
      <c r="I385" s="232"/>
      <c r="J385" s="228"/>
      <c r="K385" s="228"/>
      <c r="L385" s="233"/>
      <c r="M385" s="234"/>
      <c r="N385" s="235"/>
      <c r="O385" s="235"/>
      <c r="P385" s="235"/>
      <c r="Q385" s="235"/>
      <c r="R385" s="235"/>
      <c r="S385" s="235"/>
      <c r="T385" s="236"/>
      <c r="AT385" s="237" t="s">
        <v>158</v>
      </c>
      <c r="AU385" s="237" t="s">
        <v>87</v>
      </c>
      <c r="AV385" s="15" t="s">
        <v>154</v>
      </c>
      <c r="AW385" s="15" t="s">
        <v>34</v>
      </c>
      <c r="AX385" s="15" t="s">
        <v>85</v>
      </c>
      <c r="AY385" s="237" t="s">
        <v>148</v>
      </c>
    </row>
    <row r="386" spans="1:65" s="2" customFormat="1" ht="21.75" customHeight="1">
      <c r="A386" s="35"/>
      <c r="B386" s="36"/>
      <c r="C386" s="189" t="s">
        <v>434</v>
      </c>
      <c r="D386" s="189" t="s">
        <v>150</v>
      </c>
      <c r="E386" s="190" t="s">
        <v>435</v>
      </c>
      <c r="F386" s="191" t="s">
        <v>436</v>
      </c>
      <c r="G386" s="192" t="s">
        <v>261</v>
      </c>
      <c r="H386" s="193">
        <v>90</v>
      </c>
      <c r="I386" s="194"/>
      <c r="J386" s="195">
        <f>ROUND(I386*H386,2)</f>
        <v>0</v>
      </c>
      <c r="K386" s="191" t="s">
        <v>153</v>
      </c>
      <c r="L386" s="40"/>
      <c r="M386" s="196" t="s">
        <v>19</v>
      </c>
      <c r="N386" s="197" t="s">
        <v>48</v>
      </c>
      <c r="O386" s="65"/>
      <c r="P386" s="198">
        <f>O386*H386</f>
        <v>0</v>
      </c>
      <c r="Q386" s="198">
        <v>0</v>
      </c>
      <c r="R386" s="198">
        <f>Q386*H386</f>
        <v>0</v>
      </c>
      <c r="S386" s="198">
        <v>0</v>
      </c>
      <c r="T386" s="199">
        <f>S386*H386</f>
        <v>0</v>
      </c>
      <c r="U386" s="35"/>
      <c r="V386" s="35"/>
      <c r="W386" s="35"/>
      <c r="X386" s="35"/>
      <c r="Y386" s="35"/>
      <c r="Z386" s="35"/>
      <c r="AA386" s="35"/>
      <c r="AB386" s="35"/>
      <c r="AC386" s="35"/>
      <c r="AD386" s="35"/>
      <c r="AE386" s="35"/>
      <c r="AR386" s="200" t="s">
        <v>154</v>
      </c>
      <c r="AT386" s="200" t="s">
        <v>150</v>
      </c>
      <c r="AU386" s="200" t="s">
        <v>87</v>
      </c>
      <c r="AY386" s="18" t="s">
        <v>148</v>
      </c>
      <c r="BE386" s="201">
        <f>IF(N386="základní",J386,0)</f>
        <v>0</v>
      </c>
      <c r="BF386" s="201">
        <f>IF(N386="snížená",J386,0)</f>
        <v>0</v>
      </c>
      <c r="BG386" s="201">
        <f>IF(N386="zákl. přenesená",J386,0)</f>
        <v>0</v>
      </c>
      <c r="BH386" s="201">
        <f>IF(N386="sníž. přenesená",J386,0)</f>
        <v>0</v>
      </c>
      <c r="BI386" s="201">
        <f>IF(N386="nulová",J386,0)</f>
        <v>0</v>
      </c>
      <c r="BJ386" s="18" t="s">
        <v>85</v>
      </c>
      <c r="BK386" s="201">
        <f>ROUND(I386*H386,2)</f>
        <v>0</v>
      </c>
      <c r="BL386" s="18" t="s">
        <v>154</v>
      </c>
      <c r="BM386" s="200" t="s">
        <v>437</v>
      </c>
    </row>
    <row r="387" spans="1:65" s="2" customFormat="1" ht="29.25">
      <c r="A387" s="35"/>
      <c r="B387" s="36"/>
      <c r="C387" s="37"/>
      <c r="D387" s="202" t="s">
        <v>156</v>
      </c>
      <c r="E387" s="37"/>
      <c r="F387" s="203" t="s">
        <v>431</v>
      </c>
      <c r="G387" s="37"/>
      <c r="H387" s="37"/>
      <c r="I387" s="110"/>
      <c r="J387" s="37"/>
      <c r="K387" s="37"/>
      <c r="L387" s="40"/>
      <c r="M387" s="204"/>
      <c r="N387" s="205"/>
      <c r="O387" s="65"/>
      <c r="P387" s="65"/>
      <c r="Q387" s="65"/>
      <c r="R387" s="65"/>
      <c r="S387" s="65"/>
      <c r="T387" s="66"/>
      <c r="U387" s="35"/>
      <c r="V387" s="35"/>
      <c r="W387" s="35"/>
      <c r="X387" s="35"/>
      <c r="Y387" s="35"/>
      <c r="Z387" s="35"/>
      <c r="AA387" s="35"/>
      <c r="AB387" s="35"/>
      <c r="AC387" s="35"/>
      <c r="AD387" s="35"/>
      <c r="AE387" s="35"/>
      <c r="AT387" s="18" t="s">
        <v>156</v>
      </c>
      <c r="AU387" s="18" t="s">
        <v>87</v>
      </c>
    </row>
    <row r="388" spans="1:65" s="13" customFormat="1" ht="11.25">
      <c r="B388" s="206"/>
      <c r="C388" s="207"/>
      <c r="D388" s="202" t="s">
        <v>158</v>
      </c>
      <c r="E388" s="208" t="s">
        <v>19</v>
      </c>
      <c r="F388" s="209" t="s">
        <v>432</v>
      </c>
      <c r="G388" s="207"/>
      <c r="H388" s="208" t="s">
        <v>19</v>
      </c>
      <c r="I388" s="210"/>
      <c r="J388" s="207"/>
      <c r="K388" s="207"/>
      <c r="L388" s="211"/>
      <c r="M388" s="212"/>
      <c r="N388" s="213"/>
      <c r="O388" s="213"/>
      <c r="P388" s="213"/>
      <c r="Q388" s="213"/>
      <c r="R388" s="213"/>
      <c r="S388" s="213"/>
      <c r="T388" s="214"/>
      <c r="AT388" s="215" t="s">
        <v>158</v>
      </c>
      <c r="AU388" s="215" t="s">
        <v>87</v>
      </c>
      <c r="AV388" s="13" t="s">
        <v>85</v>
      </c>
      <c r="AW388" s="13" t="s">
        <v>34</v>
      </c>
      <c r="AX388" s="13" t="s">
        <v>77</v>
      </c>
      <c r="AY388" s="215" t="s">
        <v>148</v>
      </c>
    </row>
    <row r="389" spans="1:65" s="13" customFormat="1" ht="11.25">
      <c r="B389" s="206"/>
      <c r="C389" s="207"/>
      <c r="D389" s="202" t="s">
        <v>158</v>
      </c>
      <c r="E389" s="208" t="s">
        <v>19</v>
      </c>
      <c r="F389" s="209" t="s">
        <v>433</v>
      </c>
      <c r="G389" s="207"/>
      <c r="H389" s="208" t="s">
        <v>19</v>
      </c>
      <c r="I389" s="210"/>
      <c r="J389" s="207"/>
      <c r="K389" s="207"/>
      <c r="L389" s="211"/>
      <c r="M389" s="212"/>
      <c r="N389" s="213"/>
      <c r="O389" s="213"/>
      <c r="P389" s="213"/>
      <c r="Q389" s="213"/>
      <c r="R389" s="213"/>
      <c r="S389" s="213"/>
      <c r="T389" s="214"/>
      <c r="AT389" s="215" t="s">
        <v>158</v>
      </c>
      <c r="AU389" s="215" t="s">
        <v>87</v>
      </c>
      <c r="AV389" s="13" t="s">
        <v>85</v>
      </c>
      <c r="AW389" s="13" t="s">
        <v>34</v>
      </c>
      <c r="AX389" s="13" t="s">
        <v>77</v>
      </c>
      <c r="AY389" s="215" t="s">
        <v>148</v>
      </c>
    </row>
    <row r="390" spans="1:65" s="14" customFormat="1" ht="11.25">
      <c r="B390" s="216"/>
      <c r="C390" s="217"/>
      <c r="D390" s="202" t="s">
        <v>158</v>
      </c>
      <c r="E390" s="218" t="s">
        <v>19</v>
      </c>
      <c r="F390" s="219" t="s">
        <v>96</v>
      </c>
      <c r="G390" s="217"/>
      <c r="H390" s="220">
        <v>3</v>
      </c>
      <c r="I390" s="221"/>
      <c r="J390" s="217"/>
      <c r="K390" s="217"/>
      <c r="L390" s="222"/>
      <c r="M390" s="223"/>
      <c r="N390" s="224"/>
      <c r="O390" s="224"/>
      <c r="P390" s="224"/>
      <c r="Q390" s="224"/>
      <c r="R390" s="224"/>
      <c r="S390" s="224"/>
      <c r="T390" s="225"/>
      <c r="AT390" s="226" t="s">
        <v>158</v>
      </c>
      <c r="AU390" s="226" t="s">
        <v>87</v>
      </c>
      <c r="AV390" s="14" t="s">
        <v>87</v>
      </c>
      <c r="AW390" s="14" t="s">
        <v>34</v>
      </c>
      <c r="AX390" s="14" t="s">
        <v>77</v>
      </c>
      <c r="AY390" s="226" t="s">
        <v>148</v>
      </c>
    </row>
    <row r="391" spans="1:65" s="15" customFormat="1" ht="11.25">
      <c r="B391" s="227"/>
      <c r="C391" s="228"/>
      <c r="D391" s="202" t="s">
        <v>158</v>
      </c>
      <c r="E391" s="229" t="s">
        <v>19</v>
      </c>
      <c r="F391" s="230" t="s">
        <v>161</v>
      </c>
      <c r="G391" s="228"/>
      <c r="H391" s="231">
        <v>3</v>
      </c>
      <c r="I391" s="232"/>
      <c r="J391" s="228"/>
      <c r="K391" s="228"/>
      <c r="L391" s="233"/>
      <c r="M391" s="234"/>
      <c r="N391" s="235"/>
      <c r="O391" s="235"/>
      <c r="P391" s="235"/>
      <c r="Q391" s="235"/>
      <c r="R391" s="235"/>
      <c r="S391" s="235"/>
      <c r="T391" s="236"/>
      <c r="AT391" s="237" t="s">
        <v>158</v>
      </c>
      <c r="AU391" s="237" t="s">
        <v>87</v>
      </c>
      <c r="AV391" s="15" t="s">
        <v>154</v>
      </c>
      <c r="AW391" s="15" t="s">
        <v>34</v>
      </c>
      <c r="AX391" s="15" t="s">
        <v>85</v>
      </c>
      <c r="AY391" s="237" t="s">
        <v>148</v>
      </c>
    </row>
    <row r="392" spans="1:65" s="14" customFormat="1" ht="11.25">
      <c r="B392" s="216"/>
      <c r="C392" s="217"/>
      <c r="D392" s="202" t="s">
        <v>158</v>
      </c>
      <c r="E392" s="217"/>
      <c r="F392" s="219" t="s">
        <v>438</v>
      </c>
      <c r="G392" s="217"/>
      <c r="H392" s="220">
        <v>90</v>
      </c>
      <c r="I392" s="221"/>
      <c r="J392" s="217"/>
      <c r="K392" s="217"/>
      <c r="L392" s="222"/>
      <c r="M392" s="223"/>
      <c r="N392" s="224"/>
      <c r="O392" s="224"/>
      <c r="P392" s="224"/>
      <c r="Q392" s="224"/>
      <c r="R392" s="224"/>
      <c r="S392" s="224"/>
      <c r="T392" s="225"/>
      <c r="AT392" s="226" t="s">
        <v>158</v>
      </c>
      <c r="AU392" s="226" t="s">
        <v>87</v>
      </c>
      <c r="AV392" s="14" t="s">
        <v>87</v>
      </c>
      <c r="AW392" s="14" t="s">
        <v>4</v>
      </c>
      <c r="AX392" s="14" t="s">
        <v>85</v>
      </c>
      <c r="AY392" s="226" t="s">
        <v>148</v>
      </c>
    </row>
    <row r="393" spans="1:65" s="2" customFormat="1" ht="16.5" customHeight="1">
      <c r="A393" s="35"/>
      <c r="B393" s="36"/>
      <c r="C393" s="189" t="s">
        <v>439</v>
      </c>
      <c r="D393" s="189" t="s">
        <v>150</v>
      </c>
      <c r="E393" s="190" t="s">
        <v>440</v>
      </c>
      <c r="F393" s="191" t="s">
        <v>441</v>
      </c>
      <c r="G393" s="192" t="s">
        <v>261</v>
      </c>
      <c r="H393" s="193">
        <v>48</v>
      </c>
      <c r="I393" s="194"/>
      <c r="J393" s="195">
        <f>ROUND(I393*H393,2)</f>
        <v>0</v>
      </c>
      <c r="K393" s="191" t="s">
        <v>153</v>
      </c>
      <c r="L393" s="40"/>
      <c r="M393" s="196" t="s">
        <v>19</v>
      </c>
      <c r="N393" s="197" t="s">
        <v>48</v>
      </c>
      <c r="O393" s="65"/>
      <c r="P393" s="198">
        <f>O393*H393</f>
        <v>0</v>
      </c>
      <c r="Q393" s="198">
        <v>0</v>
      </c>
      <c r="R393" s="198">
        <f>Q393*H393</f>
        <v>0</v>
      </c>
      <c r="S393" s="198">
        <v>0</v>
      </c>
      <c r="T393" s="199">
        <f>S393*H393</f>
        <v>0</v>
      </c>
      <c r="U393" s="35"/>
      <c r="V393" s="35"/>
      <c r="W393" s="35"/>
      <c r="X393" s="35"/>
      <c r="Y393" s="35"/>
      <c r="Z393" s="35"/>
      <c r="AA393" s="35"/>
      <c r="AB393" s="35"/>
      <c r="AC393" s="35"/>
      <c r="AD393" s="35"/>
      <c r="AE393" s="35"/>
      <c r="AR393" s="200" t="s">
        <v>154</v>
      </c>
      <c r="AT393" s="200" t="s">
        <v>150</v>
      </c>
      <c r="AU393" s="200" t="s">
        <v>87</v>
      </c>
      <c r="AY393" s="18" t="s">
        <v>148</v>
      </c>
      <c r="BE393" s="201">
        <f>IF(N393="základní",J393,0)</f>
        <v>0</v>
      </c>
      <c r="BF393" s="201">
        <f>IF(N393="snížená",J393,0)</f>
        <v>0</v>
      </c>
      <c r="BG393" s="201">
        <f>IF(N393="zákl. přenesená",J393,0)</f>
        <v>0</v>
      </c>
      <c r="BH393" s="201">
        <f>IF(N393="sníž. přenesená",J393,0)</f>
        <v>0</v>
      </c>
      <c r="BI393" s="201">
        <f>IF(N393="nulová",J393,0)</f>
        <v>0</v>
      </c>
      <c r="BJ393" s="18" t="s">
        <v>85</v>
      </c>
      <c r="BK393" s="201">
        <f>ROUND(I393*H393,2)</f>
        <v>0</v>
      </c>
      <c r="BL393" s="18" t="s">
        <v>154</v>
      </c>
      <c r="BM393" s="200" t="s">
        <v>442</v>
      </c>
    </row>
    <row r="394" spans="1:65" s="2" customFormat="1" ht="29.25">
      <c r="A394" s="35"/>
      <c r="B394" s="36"/>
      <c r="C394" s="37"/>
      <c r="D394" s="202" t="s">
        <v>156</v>
      </c>
      <c r="E394" s="37"/>
      <c r="F394" s="203" t="s">
        <v>431</v>
      </c>
      <c r="G394" s="37"/>
      <c r="H394" s="37"/>
      <c r="I394" s="110"/>
      <c r="J394" s="37"/>
      <c r="K394" s="37"/>
      <c r="L394" s="40"/>
      <c r="M394" s="204"/>
      <c r="N394" s="205"/>
      <c r="O394" s="65"/>
      <c r="P394" s="65"/>
      <c r="Q394" s="65"/>
      <c r="R394" s="65"/>
      <c r="S394" s="65"/>
      <c r="T394" s="66"/>
      <c r="U394" s="35"/>
      <c r="V394" s="35"/>
      <c r="W394" s="35"/>
      <c r="X394" s="35"/>
      <c r="Y394" s="35"/>
      <c r="Z394" s="35"/>
      <c r="AA394" s="35"/>
      <c r="AB394" s="35"/>
      <c r="AC394" s="35"/>
      <c r="AD394" s="35"/>
      <c r="AE394" s="35"/>
      <c r="AT394" s="18" t="s">
        <v>156</v>
      </c>
      <c r="AU394" s="18" t="s">
        <v>87</v>
      </c>
    </row>
    <row r="395" spans="1:65" s="13" customFormat="1" ht="11.25">
      <c r="B395" s="206"/>
      <c r="C395" s="207"/>
      <c r="D395" s="202" t="s">
        <v>158</v>
      </c>
      <c r="E395" s="208" t="s">
        <v>19</v>
      </c>
      <c r="F395" s="209" t="s">
        <v>432</v>
      </c>
      <c r="G395" s="207"/>
      <c r="H395" s="208" t="s">
        <v>19</v>
      </c>
      <c r="I395" s="210"/>
      <c r="J395" s="207"/>
      <c r="K395" s="207"/>
      <c r="L395" s="211"/>
      <c r="M395" s="212"/>
      <c r="N395" s="213"/>
      <c r="O395" s="213"/>
      <c r="P395" s="213"/>
      <c r="Q395" s="213"/>
      <c r="R395" s="213"/>
      <c r="S395" s="213"/>
      <c r="T395" s="214"/>
      <c r="AT395" s="215" t="s">
        <v>158</v>
      </c>
      <c r="AU395" s="215" t="s">
        <v>87</v>
      </c>
      <c r="AV395" s="13" t="s">
        <v>85</v>
      </c>
      <c r="AW395" s="13" t="s">
        <v>34</v>
      </c>
      <c r="AX395" s="13" t="s">
        <v>77</v>
      </c>
      <c r="AY395" s="215" t="s">
        <v>148</v>
      </c>
    </row>
    <row r="396" spans="1:65" s="13" customFormat="1" ht="11.25">
      <c r="B396" s="206"/>
      <c r="C396" s="207"/>
      <c r="D396" s="202" t="s">
        <v>158</v>
      </c>
      <c r="E396" s="208" t="s">
        <v>19</v>
      </c>
      <c r="F396" s="209" t="s">
        <v>443</v>
      </c>
      <c r="G396" s="207"/>
      <c r="H396" s="208" t="s">
        <v>19</v>
      </c>
      <c r="I396" s="210"/>
      <c r="J396" s="207"/>
      <c r="K396" s="207"/>
      <c r="L396" s="211"/>
      <c r="M396" s="212"/>
      <c r="N396" s="213"/>
      <c r="O396" s="213"/>
      <c r="P396" s="213"/>
      <c r="Q396" s="213"/>
      <c r="R396" s="213"/>
      <c r="S396" s="213"/>
      <c r="T396" s="214"/>
      <c r="AT396" s="215" t="s">
        <v>158</v>
      </c>
      <c r="AU396" s="215" t="s">
        <v>87</v>
      </c>
      <c r="AV396" s="13" t="s">
        <v>85</v>
      </c>
      <c r="AW396" s="13" t="s">
        <v>34</v>
      </c>
      <c r="AX396" s="13" t="s">
        <v>77</v>
      </c>
      <c r="AY396" s="215" t="s">
        <v>148</v>
      </c>
    </row>
    <row r="397" spans="1:65" s="14" customFormat="1" ht="11.25">
      <c r="B397" s="216"/>
      <c r="C397" s="217"/>
      <c r="D397" s="202" t="s">
        <v>158</v>
      </c>
      <c r="E397" s="218" t="s">
        <v>19</v>
      </c>
      <c r="F397" s="219" t="s">
        <v>444</v>
      </c>
      <c r="G397" s="217"/>
      <c r="H397" s="220">
        <v>18</v>
      </c>
      <c r="I397" s="221"/>
      <c r="J397" s="217"/>
      <c r="K397" s="217"/>
      <c r="L397" s="222"/>
      <c r="M397" s="223"/>
      <c r="N397" s="224"/>
      <c r="O397" s="224"/>
      <c r="P397" s="224"/>
      <c r="Q397" s="224"/>
      <c r="R397" s="224"/>
      <c r="S397" s="224"/>
      <c r="T397" s="225"/>
      <c r="AT397" s="226" t="s">
        <v>158</v>
      </c>
      <c r="AU397" s="226" t="s">
        <v>87</v>
      </c>
      <c r="AV397" s="14" t="s">
        <v>87</v>
      </c>
      <c r="AW397" s="14" t="s">
        <v>34</v>
      </c>
      <c r="AX397" s="14" t="s">
        <v>77</v>
      </c>
      <c r="AY397" s="226" t="s">
        <v>148</v>
      </c>
    </row>
    <row r="398" spans="1:65" s="13" customFormat="1" ht="11.25">
      <c r="B398" s="206"/>
      <c r="C398" s="207"/>
      <c r="D398" s="202" t="s">
        <v>158</v>
      </c>
      <c r="E398" s="208" t="s">
        <v>19</v>
      </c>
      <c r="F398" s="209" t="s">
        <v>445</v>
      </c>
      <c r="G398" s="207"/>
      <c r="H398" s="208" t="s">
        <v>19</v>
      </c>
      <c r="I398" s="210"/>
      <c r="J398" s="207"/>
      <c r="K398" s="207"/>
      <c r="L398" s="211"/>
      <c r="M398" s="212"/>
      <c r="N398" s="213"/>
      <c r="O398" s="213"/>
      <c r="P398" s="213"/>
      <c r="Q398" s="213"/>
      <c r="R398" s="213"/>
      <c r="S398" s="213"/>
      <c r="T398" s="214"/>
      <c r="AT398" s="215" t="s">
        <v>158</v>
      </c>
      <c r="AU398" s="215" t="s">
        <v>87</v>
      </c>
      <c r="AV398" s="13" t="s">
        <v>85</v>
      </c>
      <c r="AW398" s="13" t="s">
        <v>34</v>
      </c>
      <c r="AX398" s="13" t="s">
        <v>77</v>
      </c>
      <c r="AY398" s="215" t="s">
        <v>148</v>
      </c>
    </row>
    <row r="399" spans="1:65" s="13" customFormat="1" ht="11.25">
      <c r="B399" s="206"/>
      <c r="C399" s="207"/>
      <c r="D399" s="202" t="s">
        <v>158</v>
      </c>
      <c r="E399" s="208" t="s">
        <v>19</v>
      </c>
      <c r="F399" s="209" t="s">
        <v>446</v>
      </c>
      <c r="G399" s="207"/>
      <c r="H399" s="208" t="s">
        <v>19</v>
      </c>
      <c r="I399" s="210"/>
      <c r="J399" s="207"/>
      <c r="K399" s="207"/>
      <c r="L399" s="211"/>
      <c r="M399" s="212"/>
      <c r="N399" s="213"/>
      <c r="O399" s="213"/>
      <c r="P399" s="213"/>
      <c r="Q399" s="213"/>
      <c r="R399" s="213"/>
      <c r="S399" s="213"/>
      <c r="T399" s="214"/>
      <c r="AT399" s="215" t="s">
        <v>158</v>
      </c>
      <c r="AU399" s="215" t="s">
        <v>87</v>
      </c>
      <c r="AV399" s="13" t="s">
        <v>85</v>
      </c>
      <c r="AW399" s="13" t="s">
        <v>34</v>
      </c>
      <c r="AX399" s="13" t="s">
        <v>77</v>
      </c>
      <c r="AY399" s="215" t="s">
        <v>148</v>
      </c>
    </row>
    <row r="400" spans="1:65" s="14" customFormat="1" ht="11.25">
      <c r="B400" s="216"/>
      <c r="C400" s="217"/>
      <c r="D400" s="202" t="s">
        <v>158</v>
      </c>
      <c r="E400" s="218" t="s">
        <v>19</v>
      </c>
      <c r="F400" s="219" t="s">
        <v>447</v>
      </c>
      <c r="G400" s="217"/>
      <c r="H400" s="220">
        <v>30</v>
      </c>
      <c r="I400" s="221"/>
      <c r="J400" s="217"/>
      <c r="K400" s="217"/>
      <c r="L400" s="222"/>
      <c r="M400" s="223"/>
      <c r="N400" s="224"/>
      <c r="O400" s="224"/>
      <c r="P400" s="224"/>
      <c r="Q400" s="224"/>
      <c r="R400" s="224"/>
      <c r="S400" s="224"/>
      <c r="T400" s="225"/>
      <c r="AT400" s="226" t="s">
        <v>158</v>
      </c>
      <c r="AU400" s="226" t="s">
        <v>87</v>
      </c>
      <c r="AV400" s="14" t="s">
        <v>87</v>
      </c>
      <c r="AW400" s="14" t="s">
        <v>34</v>
      </c>
      <c r="AX400" s="14" t="s">
        <v>77</v>
      </c>
      <c r="AY400" s="226" t="s">
        <v>148</v>
      </c>
    </row>
    <row r="401" spans="1:65" s="15" customFormat="1" ht="11.25">
      <c r="B401" s="227"/>
      <c r="C401" s="228"/>
      <c r="D401" s="202" t="s">
        <v>158</v>
      </c>
      <c r="E401" s="229" t="s">
        <v>19</v>
      </c>
      <c r="F401" s="230" t="s">
        <v>161</v>
      </c>
      <c r="G401" s="228"/>
      <c r="H401" s="231">
        <v>48</v>
      </c>
      <c r="I401" s="232"/>
      <c r="J401" s="228"/>
      <c r="K401" s="228"/>
      <c r="L401" s="233"/>
      <c r="M401" s="234"/>
      <c r="N401" s="235"/>
      <c r="O401" s="235"/>
      <c r="P401" s="235"/>
      <c r="Q401" s="235"/>
      <c r="R401" s="235"/>
      <c r="S401" s="235"/>
      <c r="T401" s="236"/>
      <c r="AT401" s="237" t="s">
        <v>158</v>
      </c>
      <c r="AU401" s="237" t="s">
        <v>87</v>
      </c>
      <c r="AV401" s="15" t="s">
        <v>154</v>
      </c>
      <c r="AW401" s="15" t="s">
        <v>34</v>
      </c>
      <c r="AX401" s="15" t="s">
        <v>85</v>
      </c>
      <c r="AY401" s="237" t="s">
        <v>148</v>
      </c>
    </row>
    <row r="402" spans="1:65" s="2" customFormat="1" ht="21.75" customHeight="1">
      <c r="A402" s="35"/>
      <c r="B402" s="36"/>
      <c r="C402" s="189" t="s">
        <v>448</v>
      </c>
      <c r="D402" s="189" t="s">
        <v>150</v>
      </c>
      <c r="E402" s="190" t="s">
        <v>449</v>
      </c>
      <c r="F402" s="191" t="s">
        <v>450</v>
      </c>
      <c r="G402" s="192" t="s">
        <v>261</v>
      </c>
      <c r="H402" s="193">
        <v>1440</v>
      </c>
      <c r="I402" s="194"/>
      <c r="J402" s="195">
        <f>ROUND(I402*H402,2)</f>
        <v>0</v>
      </c>
      <c r="K402" s="191" t="s">
        <v>153</v>
      </c>
      <c r="L402" s="40"/>
      <c r="M402" s="196" t="s">
        <v>19</v>
      </c>
      <c r="N402" s="197" t="s">
        <v>48</v>
      </c>
      <c r="O402" s="65"/>
      <c r="P402" s="198">
        <f>O402*H402</f>
        <v>0</v>
      </c>
      <c r="Q402" s="198">
        <v>0</v>
      </c>
      <c r="R402" s="198">
        <f>Q402*H402</f>
        <v>0</v>
      </c>
      <c r="S402" s="198">
        <v>0</v>
      </c>
      <c r="T402" s="199">
        <f>S402*H402</f>
        <v>0</v>
      </c>
      <c r="U402" s="35"/>
      <c r="V402" s="35"/>
      <c r="W402" s="35"/>
      <c r="X402" s="35"/>
      <c r="Y402" s="35"/>
      <c r="Z402" s="35"/>
      <c r="AA402" s="35"/>
      <c r="AB402" s="35"/>
      <c r="AC402" s="35"/>
      <c r="AD402" s="35"/>
      <c r="AE402" s="35"/>
      <c r="AR402" s="200" t="s">
        <v>154</v>
      </c>
      <c r="AT402" s="200" t="s">
        <v>150</v>
      </c>
      <c r="AU402" s="200" t="s">
        <v>87</v>
      </c>
      <c r="AY402" s="18" t="s">
        <v>148</v>
      </c>
      <c r="BE402" s="201">
        <f>IF(N402="základní",J402,0)</f>
        <v>0</v>
      </c>
      <c r="BF402" s="201">
        <f>IF(N402="snížená",J402,0)</f>
        <v>0</v>
      </c>
      <c r="BG402" s="201">
        <f>IF(N402="zákl. přenesená",J402,0)</f>
        <v>0</v>
      </c>
      <c r="BH402" s="201">
        <f>IF(N402="sníž. přenesená",J402,0)</f>
        <v>0</v>
      </c>
      <c r="BI402" s="201">
        <f>IF(N402="nulová",J402,0)</f>
        <v>0</v>
      </c>
      <c r="BJ402" s="18" t="s">
        <v>85</v>
      </c>
      <c r="BK402" s="201">
        <f>ROUND(I402*H402,2)</f>
        <v>0</v>
      </c>
      <c r="BL402" s="18" t="s">
        <v>154</v>
      </c>
      <c r="BM402" s="200" t="s">
        <v>451</v>
      </c>
    </row>
    <row r="403" spans="1:65" s="2" customFormat="1" ht="29.25">
      <c r="A403" s="35"/>
      <c r="B403" s="36"/>
      <c r="C403" s="37"/>
      <c r="D403" s="202" t="s">
        <v>156</v>
      </c>
      <c r="E403" s="37"/>
      <c r="F403" s="203" t="s">
        <v>431</v>
      </c>
      <c r="G403" s="37"/>
      <c r="H403" s="37"/>
      <c r="I403" s="110"/>
      <c r="J403" s="37"/>
      <c r="K403" s="37"/>
      <c r="L403" s="40"/>
      <c r="M403" s="204"/>
      <c r="N403" s="205"/>
      <c r="O403" s="65"/>
      <c r="P403" s="65"/>
      <c r="Q403" s="65"/>
      <c r="R403" s="65"/>
      <c r="S403" s="65"/>
      <c r="T403" s="66"/>
      <c r="U403" s="35"/>
      <c r="V403" s="35"/>
      <c r="W403" s="35"/>
      <c r="X403" s="35"/>
      <c r="Y403" s="35"/>
      <c r="Z403" s="35"/>
      <c r="AA403" s="35"/>
      <c r="AB403" s="35"/>
      <c r="AC403" s="35"/>
      <c r="AD403" s="35"/>
      <c r="AE403" s="35"/>
      <c r="AT403" s="18" t="s">
        <v>156</v>
      </c>
      <c r="AU403" s="18" t="s">
        <v>87</v>
      </c>
    </row>
    <row r="404" spans="1:65" s="13" customFormat="1" ht="11.25">
      <c r="B404" s="206"/>
      <c r="C404" s="207"/>
      <c r="D404" s="202" t="s">
        <v>158</v>
      </c>
      <c r="E404" s="208" t="s">
        <v>19</v>
      </c>
      <c r="F404" s="209" t="s">
        <v>432</v>
      </c>
      <c r="G404" s="207"/>
      <c r="H404" s="208" t="s">
        <v>19</v>
      </c>
      <c r="I404" s="210"/>
      <c r="J404" s="207"/>
      <c r="K404" s="207"/>
      <c r="L404" s="211"/>
      <c r="M404" s="212"/>
      <c r="N404" s="213"/>
      <c r="O404" s="213"/>
      <c r="P404" s="213"/>
      <c r="Q404" s="213"/>
      <c r="R404" s="213"/>
      <c r="S404" s="213"/>
      <c r="T404" s="214"/>
      <c r="AT404" s="215" t="s">
        <v>158</v>
      </c>
      <c r="AU404" s="215" t="s">
        <v>87</v>
      </c>
      <c r="AV404" s="13" t="s">
        <v>85</v>
      </c>
      <c r="AW404" s="13" t="s">
        <v>34</v>
      </c>
      <c r="AX404" s="13" t="s">
        <v>77</v>
      </c>
      <c r="AY404" s="215" t="s">
        <v>148</v>
      </c>
    </row>
    <row r="405" spans="1:65" s="13" customFormat="1" ht="11.25">
      <c r="B405" s="206"/>
      <c r="C405" s="207"/>
      <c r="D405" s="202" t="s">
        <v>158</v>
      </c>
      <c r="E405" s="208" t="s">
        <v>19</v>
      </c>
      <c r="F405" s="209" t="s">
        <v>443</v>
      </c>
      <c r="G405" s="207"/>
      <c r="H405" s="208" t="s">
        <v>19</v>
      </c>
      <c r="I405" s="210"/>
      <c r="J405" s="207"/>
      <c r="K405" s="207"/>
      <c r="L405" s="211"/>
      <c r="M405" s="212"/>
      <c r="N405" s="213"/>
      <c r="O405" s="213"/>
      <c r="P405" s="213"/>
      <c r="Q405" s="213"/>
      <c r="R405" s="213"/>
      <c r="S405" s="213"/>
      <c r="T405" s="214"/>
      <c r="AT405" s="215" t="s">
        <v>158</v>
      </c>
      <c r="AU405" s="215" t="s">
        <v>87</v>
      </c>
      <c r="AV405" s="13" t="s">
        <v>85</v>
      </c>
      <c r="AW405" s="13" t="s">
        <v>34</v>
      </c>
      <c r="AX405" s="13" t="s">
        <v>77</v>
      </c>
      <c r="AY405" s="215" t="s">
        <v>148</v>
      </c>
    </row>
    <row r="406" spans="1:65" s="14" customFormat="1" ht="11.25">
      <c r="B406" s="216"/>
      <c r="C406" s="217"/>
      <c r="D406" s="202" t="s">
        <v>158</v>
      </c>
      <c r="E406" s="218" t="s">
        <v>19</v>
      </c>
      <c r="F406" s="219" t="s">
        <v>444</v>
      </c>
      <c r="G406" s="217"/>
      <c r="H406" s="220">
        <v>18</v>
      </c>
      <c r="I406" s="221"/>
      <c r="J406" s="217"/>
      <c r="K406" s="217"/>
      <c r="L406" s="222"/>
      <c r="M406" s="223"/>
      <c r="N406" s="224"/>
      <c r="O406" s="224"/>
      <c r="P406" s="224"/>
      <c r="Q406" s="224"/>
      <c r="R406" s="224"/>
      <c r="S406" s="224"/>
      <c r="T406" s="225"/>
      <c r="AT406" s="226" t="s">
        <v>158</v>
      </c>
      <c r="AU406" s="226" t="s">
        <v>87</v>
      </c>
      <c r="AV406" s="14" t="s">
        <v>87</v>
      </c>
      <c r="AW406" s="14" t="s">
        <v>34</v>
      </c>
      <c r="AX406" s="14" t="s">
        <v>77</v>
      </c>
      <c r="AY406" s="226" t="s">
        <v>148</v>
      </c>
    </row>
    <row r="407" spans="1:65" s="13" customFormat="1" ht="11.25">
      <c r="B407" s="206"/>
      <c r="C407" s="207"/>
      <c r="D407" s="202" t="s">
        <v>158</v>
      </c>
      <c r="E407" s="208" t="s">
        <v>19</v>
      </c>
      <c r="F407" s="209" t="s">
        <v>445</v>
      </c>
      <c r="G407" s="207"/>
      <c r="H407" s="208" t="s">
        <v>19</v>
      </c>
      <c r="I407" s="210"/>
      <c r="J407" s="207"/>
      <c r="K407" s="207"/>
      <c r="L407" s="211"/>
      <c r="M407" s="212"/>
      <c r="N407" s="213"/>
      <c r="O407" s="213"/>
      <c r="P407" s="213"/>
      <c r="Q407" s="213"/>
      <c r="R407" s="213"/>
      <c r="S407" s="213"/>
      <c r="T407" s="214"/>
      <c r="AT407" s="215" t="s">
        <v>158</v>
      </c>
      <c r="AU407" s="215" t="s">
        <v>87</v>
      </c>
      <c r="AV407" s="13" t="s">
        <v>85</v>
      </c>
      <c r="AW407" s="13" t="s">
        <v>34</v>
      </c>
      <c r="AX407" s="13" t="s">
        <v>77</v>
      </c>
      <c r="AY407" s="215" t="s">
        <v>148</v>
      </c>
    </row>
    <row r="408" spans="1:65" s="13" customFormat="1" ht="11.25">
      <c r="B408" s="206"/>
      <c r="C408" s="207"/>
      <c r="D408" s="202" t="s">
        <v>158</v>
      </c>
      <c r="E408" s="208" t="s">
        <v>19</v>
      </c>
      <c r="F408" s="209" t="s">
        <v>446</v>
      </c>
      <c r="G408" s="207"/>
      <c r="H408" s="208" t="s">
        <v>19</v>
      </c>
      <c r="I408" s="210"/>
      <c r="J408" s="207"/>
      <c r="K408" s="207"/>
      <c r="L408" s="211"/>
      <c r="M408" s="212"/>
      <c r="N408" s="213"/>
      <c r="O408" s="213"/>
      <c r="P408" s="213"/>
      <c r="Q408" s="213"/>
      <c r="R408" s="213"/>
      <c r="S408" s="213"/>
      <c r="T408" s="214"/>
      <c r="AT408" s="215" t="s">
        <v>158</v>
      </c>
      <c r="AU408" s="215" t="s">
        <v>87</v>
      </c>
      <c r="AV408" s="13" t="s">
        <v>85</v>
      </c>
      <c r="AW408" s="13" t="s">
        <v>34</v>
      </c>
      <c r="AX408" s="13" t="s">
        <v>77</v>
      </c>
      <c r="AY408" s="215" t="s">
        <v>148</v>
      </c>
    </row>
    <row r="409" spans="1:65" s="14" customFormat="1" ht="11.25">
      <c r="B409" s="216"/>
      <c r="C409" s="217"/>
      <c r="D409" s="202" t="s">
        <v>158</v>
      </c>
      <c r="E409" s="218" t="s">
        <v>19</v>
      </c>
      <c r="F409" s="219" t="s">
        <v>447</v>
      </c>
      <c r="G409" s="217"/>
      <c r="H409" s="220">
        <v>30</v>
      </c>
      <c r="I409" s="221"/>
      <c r="J409" s="217"/>
      <c r="K409" s="217"/>
      <c r="L409" s="222"/>
      <c r="M409" s="223"/>
      <c r="N409" s="224"/>
      <c r="O409" s="224"/>
      <c r="P409" s="224"/>
      <c r="Q409" s="224"/>
      <c r="R409" s="224"/>
      <c r="S409" s="224"/>
      <c r="T409" s="225"/>
      <c r="AT409" s="226" t="s">
        <v>158</v>
      </c>
      <c r="AU409" s="226" t="s">
        <v>87</v>
      </c>
      <c r="AV409" s="14" t="s">
        <v>87</v>
      </c>
      <c r="AW409" s="14" t="s">
        <v>34</v>
      </c>
      <c r="AX409" s="14" t="s">
        <v>77</v>
      </c>
      <c r="AY409" s="226" t="s">
        <v>148</v>
      </c>
    </row>
    <row r="410" spans="1:65" s="15" customFormat="1" ht="11.25">
      <c r="B410" s="227"/>
      <c r="C410" s="228"/>
      <c r="D410" s="202" t="s">
        <v>158</v>
      </c>
      <c r="E410" s="229" t="s">
        <v>19</v>
      </c>
      <c r="F410" s="230" t="s">
        <v>161</v>
      </c>
      <c r="G410" s="228"/>
      <c r="H410" s="231">
        <v>48</v>
      </c>
      <c r="I410" s="232"/>
      <c r="J410" s="228"/>
      <c r="K410" s="228"/>
      <c r="L410" s="233"/>
      <c r="M410" s="234"/>
      <c r="N410" s="235"/>
      <c r="O410" s="235"/>
      <c r="P410" s="235"/>
      <c r="Q410" s="235"/>
      <c r="R410" s="235"/>
      <c r="S410" s="235"/>
      <c r="T410" s="236"/>
      <c r="AT410" s="237" t="s">
        <v>158</v>
      </c>
      <c r="AU410" s="237" t="s">
        <v>87</v>
      </c>
      <c r="AV410" s="15" t="s">
        <v>154</v>
      </c>
      <c r="AW410" s="15" t="s">
        <v>34</v>
      </c>
      <c r="AX410" s="15" t="s">
        <v>85</v>
      </c>
      <c r="AY410" s="237" t="s">
        <v>148</v>
      </c>
    </row>
    <row r="411" spans="1:65" s="14" customFormat="1" ht="11.25">
      <c r="B411" s="216"/>
      <c r="C411" s="217"/>
      <c r="D411" s="202" t="s">
        <v>158</v>
      </c>
      <c r="E411" s="217"/>
      <c r="F411" s="219" t="s">
        <v>452</v>
      </c>
      <c r="G411" s="217"/>
      <c r="H411" s="220">
        <v>1440</v>
      </c>
      <c r="I411" s="221"/>
      <c r="J411" s="217"/>
      <c r="K411" s="217"/>
      <c r="L411" s="222"/>
      <c r="M411" s="223"/>
      <c r="N411" s="224"/>
      <c r="O411" s="224"/>
      <c r="P411" s="224"/>
      <c r="Q411" s="224"/>
      <c r="R411" s="224"/>
      <c r="S411" s="224"/>
      <c r="T411" s="225"/>
      <c r="AT411" s="226" t="s">
        <v>158</v>
      </c>
      <c r="AU411" s="226" t="s">
        <v>87</v>
      </c>
      <c r="AV411" s="14" t="s">
        <v>87</v>
      </c>
      <c r="AW411" s="14" t="s">
        <v>4</v>
      </c>
      <c r="AX411" s="14" t="s">
        <v>85</v>
      </c>
      <c r="AY411" s="226" t="s">
        <v>148</v>
      </c>
    </row>
    <row r="412" spans="1:65" s="2" customFormat="1" ht="21.75" customHeight="1">
      <c r="A412" s="35"/>
      <c r="B412" s="36"/>
      <c r="C412" s="189" t="s">
        <v>453</v>
      </c>
      <c r="D412" s="189" t="s">
        <v>150</v>
      </c>
      <c r="E412" s="190" t="s">
        <v>454</v>
      </c>
      <c r="F412" s="191" t="s">
        <v>455</v>
      </c>
      <c r="G412" s="192" t="s">
        <v>261</v>
      </c>
      <c r="H412" s="193">
        <v>3</v>
      </c>
      <c r="I412" s="194"/>
      <c r="J412" s="195">
        <f>ROUND(I412*H412,2)</f>
        <v>0</v>
      </c>
      <c r="K412" s="191" t="s">
        <v>153</v>
      </c>
      <c r="L412" s="40"/>
      <c r="M412" s="196" t="s">
        <v>19</v>
      </c>
      <c r="N412" s="197" t="s">
        <v>48</v>
      </c>
      <c r="O412" s="65"/>
      <c r="P412" s="198">
        <f>O412*H412</f>
        <v>0</v>
      </c>
      <c r="Q412" s="198">
        <v>0</v>
      </c>
      <c r="R412" s="198">
        <f>Q412*H412</f>
        <v>0</v>
      </c>
      <c r="S412" s="198">
        <v>0</v>
      </c>
      <c r="T412" s="199">
        <f>S412*H412</f>
        <v>0</v>
      </c>
      <c r="U412" s="35"/>
      <c r="V412" s="35"/>
      <c r="W412" s="35"/>
      <c r="X412" s="35"/>
      <c r="Y412" s="35"/>
      <c r="Z412" s="35"/>
      <c r="AA412" s="35"/>
      <c r="AB412" s="35"/>
      <c r="AC412" s="35"/>
      <c r="AD412" s="35"/>
      <c r="AE412" s="35"/>
      <c r="AR412" s="200" t="s">
        <v>154</v>
      </c>
      <c r="AT412" s="200" t="s">
        <v>150</v>
      </c>
      <c r="AU412" s="200" t="s">
        <v>87</v>
      </c>
      <c r="AY412" s="18" t="s">
        <v>148</v>
      </c>
      <c r="BE412" s="201">
        <f>IF(N412="základní",J412,0)</f>
        <v>0</v>
      </c>
      <c r="BF412" s="201">
        <f>IF(N412="snížená",J412,0)</f>
        <v>0</v>
      </c>
      <c r="BG412" s="201">
        <f>IF(N412="zákl. přenesená",J412,0)</f>
        <v>0</v>
      </c>
      <c r="BH412" s="201">
        <f>IF(N412="sníž. přenesená",J412,0)</f>
        <v>0</v>
      </c>
      <c r="BI412" s="201">
        <f>IF(N412="nulová",J412,0)</f>
        <v>0</v>
      </c>
      <c r="BJ412" s="18" t="s">
        <v>85</v>
      </c>
      <c r="BK412" s="201">
        <f>ROUND(I412*H412,2)</f>
        <v>0</v>
      </c>
      <c r="BL412" s="18" t="s">
        <v>154</v>
      </c>
      <c r="BM412" s="200" t="s">
        <v>456</v>
      </c>
    </row>
    <row r="413" spans="1:65" s="2" customFormat="1" ht="48.75">
      <c r="A413" s="35"/>
      <c r="B413" s="36"/>
      <c r="C413" s="37"/>
      <c r="D413" s="202" t="s">
        <v>156</v>
      </c>
      <c r="E413" s="37"/>
      <c r="F413" s="203" t="s">
        <v>457</v>
      </c>
      <c r="G413" s="37"/>
      <c r="H413" s="37"/>
      <c r="I413" s="110"/>
      <c r="J413" s="37"/>
      <c r="K413" s="37"/>
      <c r="L413" s="40"/>
      <c r="M413" s="204"/>
      <c r="N413" s="205"/>
      <c r="O413" s="65"/>
      <c r="P413" s="65"/>
      <c r="Q413" s="65"/>
      <c r="R413" s="65"/>
      <c r="S413" s="65"/>
      <c r="T413" s="66"/>
      <c r="U413" s="35"/>
      <c r="V413" s="35"/>
      <c r="W413" s="35"/>
      <c r="X413" s="35"/>
      <c r="Y413" s="35"/>
      <c r="Z413" s="35"/>
      <c r="AA413" s="35"/>
      <c r="AB413" s="35"/>
      <c r="AC413" s="35"/>
      <c r="AD413" s="35"/>
      <c r="AE413" s="35"/>
      <c r="AT413" s="18" t="s">
        <v>156</v>
      </c>
      <c r="AU413" s="18" t="s">
        <v>87</v>
      </c>
    </row>
    <row r="414" spans="1:65" s="13" customFormat="1" ht="11.25">
      <c r="B414" s="206"/>
      <c r="C414" s="207"/>
      <c r="D414" s="202" t="s">
        <v>158</v>
      </c>
      <c r="E414" s="208" t="s">
        <v>19</v>
      </c>
      <c r="F414" s="209" t="s">
        <v>432</v>
      </c>
      <c r="G414" s="207"/>
      <c r="H414" s="208" t="s">
        <v>19</v>
      </c>
      <c r="I414" s="210"/>
      <c r="J414" s="207"/>
      <c r="K414" s="207"/>
      <c r="L414" s="211"/>
      <c r="M414" s="212"/>
      <c r="N414" s="213"/>
      <c r="O414" s="213"/>
      <c r="P414" s="213"/>
      <c r="Q414" s="213"/>
      <c r="R414" s="213"/>
      <c r="S414" s="213"/>
      <c r="T414" s="214"/>
      <c r="AT414" s="215" t="s">
        <v>158</v>
      </c>
      <c r="AU414" s="215" t="s">
        <v>87</v>
      </c>
      <c r="AV414" s="13" t="s">
        <v>85</v>
      </c>
      <c r="AW414" s="13" t="s">
        <v>34</v>
      </c>
      <c r="AX414" s="13" t="s">
        <v>77</v>
      </c>
      <c r="AY414" s="215" t="s">
        <v>148</v>
      </c>
    </row>
    <row r="415" spans="1:65" s="13" customFormat="1" ht="11.25">
      <c r="B415" s="206"/>
      <c r="C415" s="207"/>
      <c r="D415" s="202" t="s">
        <v>158</v>
      </c>
      <c r="E415" s="208" t="s">
        <v>19</v>
      </c>
      <c r="F415" s="209" t="s">
        <v>458</v>
      </c>
      <c r="G415" s="207"/>
      <c r="H415" s="208" t="s">
        <v>19</v>
      </c>
      <c r="I415" s="210"/>
      <c r="J415" s="207"/>
      <c r="K415" s="207"/>
      <c r="L415" s="211"/>
      <c r="M415" s="212"/>
      <c r="N415" s="213"/>
      <c r="O415" s="213"/>
      <c r="P415" s="213"/>
      <c r="Q415" s="213"/>
      <c r="R415" s="213"/>
      <c r="S415" s="213"/>
      <c r="T415" s="214"/>
      <c r="AT415" s="215" t="s">
        <v>158</v>
      </c>
      <c r="AU415" s="215" t="s">
        <v>87</v>
      </c>
      <c r="AV415" s="13" t="s">
        <v>85</v>
      </c>
      <c r="AW415" s="13" t="s">
        <v>34</v>
      </c>
      <c r="AX415" s="13" t="s">
        <v>77</v>
      </c>
      <c r="AY415" s="215" t="s">
        <v>148</v>
      </c>
    </row>
    <row r="416" spans="1:65" s="14" customFormat="1" ht="11.25">
      <c r="B416" s="216"/>
      <c r="C416" s="217"/>
      <c r="D416" s="202" t="s">
        <v>158</v>
      </c>
      <c r="E416" s="218" t="s">
        <v>19</v>
      </c>
      <c r="F416" s="219" t="s">
        <v>96</v>
      </c>
      <c r="G416" s="217"/>
      <c r="H416" s="220">
        <v>3</v>
      </c>
      <c r="I416" s="221"/>
      <c r="J416" s="217"/>
      <c r="K416" s="217"/>
      <c r="L416" s="222"/>
      <c r="M416" s="223"/>
      <c r="N416" s="224"/>
      <c r="O416" s="224"/>
      <c r="P416" s="224"/>
      <c r="Q416" s="224"/>
      <c r="R416" s="224"/>
      <c r="S416" s="224"/>
      <c r="T416" s="225"/>
      <c r="AT416" s="226" t="s">
        <v>158</v>
      </c>
      <c r="AU416" s="226" t="s">
        <v>87</v>
      </c>
      <c r="AV416" s="14" t="s">
        <v>87</v>
      </c>
      <c r="AW416" s="14" t="s">
        <v>34</v>
      </c>
      <c r="AX416" s="14" t="s">
        <v>77</v>
      </c>
      <c r="AY416" s="226" t="s">
        <v>148</v>
      </c>
    </row>
    <row r="417" spans="1:65" s="15" customFormat="1" ht="11.25">
      <c r="B417" s="227"/>
      <c r="C417" s="228"/>
      <c r="D417" s="202" t="s">
        <v>158</v>
      </c>
      <c r="E417" s="229" t="s">
        <v>19</v>
      </c>
      <c r="F417" s="230" t="s">
        <v>161</v>
      </c>
      <c r="G417" s="228"/>
      <c r="H417" s="231">
        <v>3</v>
      </c>
      <c r="I417" s="232"/>
      <c r="J417" s="228"/>
      <c r="K417" s="228"/>
      <c r="L417" s="233"/>
      <c r="M417" s="234"/>
      <c r="N417" s="235"/>
      <c r="O417" s="235"/>
      <c r="P417" s="235"/>
      <c r="Q417" s="235"/>
      <c r="R417" s="235"/>
      <c r="S417" s="235"/>
      <c r="T417" s="236"/>
      <c r="AT417" s="237" t="s">
        <v>158</v>
      </c>
      <c r="AU417" s="237" t="s">
        <v>87</v>
      </c>
      <c r="AV417" s="15" t="s">
        <v>154</v>
      </c>
      <c r="AW417" s="15" t="s">
        <v>34</v>
      </c>
      <c r="AX417" s="15" t="s">
        <v>85</v>
      </c>
      <c r="AY417" s="237" t="s">
        <v>148</v>
      </c>
    </row>
    <row r="418" spans="1:65" s="2" customFormat="1" ht="21.75" customHeight="1">
      <c r="A418" s="35"/>
      <c r="B418" s="36"/>
      <c r="C418" s="189" t="s">
        <v>459</v>
      </c>
      <c r="D418" s="189" t="s">
        <v>150</v>
      </c>
      <c r="E418" s="190" t="s">
        <v>460</v>
      </c>
      <c r="F418" s="191" t="s">
        <v>461</v>
      </c>
      <c r="G418" s="192" t="s">
        <v>261</v>
      </c>
      <c r="H418" s="193">
        <v>90</v>
      </c>
      <c r="I418" s="194"/>
      <c r="J418" s="195">
        <f>ROUND(I418*H418,2)</f>
        <v>0</v>
      </c>
      <c r="K418" s="191" t="s">
        <v>153</v>
      </c>
      <c r="L418" s="40"/>
      <c r="M418" s="196" t="s">
        <v>19</v>
      </c>
      <c r="N418" s="197" t="s">
        <v>48</v>
      </c>
      <c r="O418" s="65"/>
      <c r="P418" s="198">
        <f>O418*H418</f>
        <v>0</v>
      </c>
      <c r="Q418" s="198">
        <v>0</v>
      </c>
      <c r="R418" s="198">
        <f>Q418*H418</f>
        <v>0</v>
      </c>
      <c r="S418" s="198">
        <v>0</v>
      </c>
      <c r="T418" s="199">
        <f>S418*H418</f>
        <v>0</v>
      </c>
      <c r="U418" s="35"/>
      <c r="V418" s="35"/>
      <c r="W418" s="35"/>
      <c r="X418" s="35"/>
      <c r="Y418" s="35"/>
      <c r="Z418" s="35"/>
      <c r="AA418" s="35"/>
      <c r="AB418" s="35"/>
      <c r="AC418" s="35"/>
      <c r="AD418" s="35"/>
      <c r="AE418" s="35"/>
      <c r="AR418" s="200" t="s">
        <v>154</v>
      </c>
      <c r="AT418" s="200" t="s">
        <v>150</v>
      </c>
      <c r="AU418" s="200" t="s">
        <v>87</v>
      </c>
      <c r="AY418" s="18" t="s">
        <v>148</v>
      </c>
      <c r="BE418" s="201">
        <f>IF(N418="základní",J418,0)</f>
        <v>0</v>
      </c>
      <c r="BF418" s="201">
        <f>IF(N418="snížená",J418,0)</f>
        <v>0</v>
      </c>
      <c r="BG418" s="201">
        <f>IF(N418="zákl. přenesená",J418,0)</f>
        <v>0</v>
      </c>
      <c r="BH418" s="201">
        <f>IF(N418="sníž. přenesená",J418,0)</f>
        <v>0</v>
      </c>
      <c r="BI418" s="201">
        <f>IF(N418="nulová",J418,0)</f>
        <v>0</v>
      </c>
      <c r="BJ418" s="18" t="s">
        <v>85</v>
      </c>
      <c r="BK418" s="201">
        <f>ROUND(I418*H418,2)</f>
        <v>0</v>
      </c>
      <c r="BL418" s="18" t="s">
        <v>154</v>
      </c>
      <c r="BM418" s="200" t="s">
        <v>462</v>
      </c>
    </row>
    <row r="419" spans="1:65" s="2" customFormat="1" ht="48.75">
      <c r="A419" s="35"/>
      <c r="B419" s="36"/>
      <c r="C419" s="37"/>
      <c r="D419" s="202" t="s">
        <v>156</v>
      </c>
      <c r="E419" s="37"/>
      <c r="F419" s="203" t="s">
        <v>457</v>
      </c>
      <c r="G419" s="37"/>
      <c r="H419" s="37"/>
      <c r="I419" s="110"/>
      <c r="J419" s="37"/>
      <c r="K419" s="37"/>
      <c r="L419" s="40"/>
      <c r="M419" s="204"/>
      <c r="N419" s="205"/>
      <c r="O419" s="65"/>
      <c r="P419" s="65"/>
      <c r="Q419" s="65"/>
      <c r="R419" s="65"/>
      <c r="S419" s="65"/>
      <c r="T419" s="66"/>
      <c r="U419" s="35"/>
      <c r="V419" s="35"/>
      <c r="W419" s="35"/>
      <c r="X419" s="35"/>
      <c r="Y419" s="35"/>
      <c r="Z419" s="35"/>
      <c r="AA419" s="35"/>
      <c r="AB419" s="35"/>
      <c r="AC419" s="35"/>
      <c r="AD419" s="35"/>
      <c r="AE419" s="35"/>
      <c r="AT419" s="18" t="s">
        <v>156</v>
      </c>
      <c r="AU419" s="18" t="s">
        <v>87</v>
      </c>
    </row>
    <row r="420" spans="1:65" s="13" customFormat="1" ht="11.25">
      <c r="B420" s="206"/>
      <c r="C420" s="207"/>
      <c r="D420" s="202" t="s">
        <v>158</v>
      </c>
      <c r="E420" s="208" t="s">
        <v>19</v>
      </c>
      <c r="F420" s="209" t="s">
        <v>432</v>
      </c>
      <c r="G420" s="207"/>
      <c r="H420" s="208" t="s">
        <v>19</v>
      </c>
      <c r="I420" s="210"/>
      <c r="J420" s="207"/>
      <c r="K420" s="207"/>
      <c r="L420" s="211"/>
      <c r="M420" s="212"/>
      <c r="N420" s="213"/>
      <c r="O420" s="213"/>
      <c r="P420" s="213"/>
      <c r="Q420" s="213"/>
      <c r="R420" s="213"/>
      <c r="S420" s="213"/>
      <c r="T420" s="214"/>
      <c r="AT420" s="215" t="s">
        <v>158</v>
      </c>
      <c r="AU420" s="215" t="s">
        <v>87</v>
      </c>
      <c r="AV420" s="13" t="s">
        <v>85</v>
      </c>
      <c r="AW420" s="13" t="s">
        <v>34</v>
      </c>
      <c r="AX420" s="13" t="s">
        <v>77</v>
      </c>
      <c r="AY420" s="215" t="s">
        <v>148</v>
      </c>
    </row>
    <row r="421" spans="1:65" s="13" customFormat="1" ht="11.25">
      <c r="B421" s="206"/>
      <c r="C421" s="207"/>
      <c r="D421" s="202" t="s">
        <v>158</v>
      </c>
      <c r="E421" s="208" t="s">
        <v>19</v>
      </c>
      <c r="F421" s="209" t="s">
        <v>458</v>
      </c>
      <c r="G421" s="207"/>
      <c r="H421" s="208" t="s">
        <v>19</v>
      </c>
      <c r="I421" s="210"/>
      <c r="J421" s="207"/>
      <c r="K421" s="207"/>
      <c r="L421" s="211"/>
      <c r="M421" s="212"/>
      <c r="N421" s="213"/>
      <c r="O421" s="213"/>
      <c r="P421" s="213"/>
      <c r="Q421" s="213"/>
      <c r="R421" s="213"/>
      <c r="S421" s="213"/>
      <c r="T421" s="214"/>
      <c r="AT421" s="215" t="s">
        <v>158</v>
      </c>
      <c r="AU421" s="215" t="s">
        <v>87</v>
      </c>
      <c r="AV421" s="13" t="s">
        <v>85</v>
      </c>
      <c r="AW421" s="13" t="s">
        <v>34</v>
      </c>
      <c r="AX421" s="13" t="s">
        <v>77</v>
      </c>
      <c r="AY421" s="215" t="s">
        <v>148</v>
      </c>
    </row>
    <row r="422" spans="1:65" s="14" customFormat="1" ht="11.25">
      <c r="B422" s="216"/>
      <c r="C422" s="217"/>
      <c r="D422" s="202" t="s">
        <v>158</v>
      </c>
      <c r="E422" s="218" t="s">
        <v>19</v>
      </c>
      <c r="F422" s="219" t="s">
        <v>96</v>
      </c>
      <c r="G422" s="217"/>
      <c r="H422" s="220">
        <v>3</v>
      </c>
      <c r="I422" s="221"/>
      <c r="J422" s="217"/>
      <c r="K422" s="217"/>
      <c r="L422" s="222"/>
      <c r="M422" s="223"/>
      <c r="N422" s="224"/>
      <c r="O422" s="224"/>
      <c r="P422" s="224"/>
      <c r="Q422" s="224"/>
      <c r="R422" s="224"/>
      <c r="S422" s="224"/>
      <c r="T422" s="225"/>
      <c r="AT422" s="226" t="s">
        <v>158</v>
      </c>
      <c r="AU422" s="226" t="s">
        <v>87</v>
      </c>
      <c r="AV422" s="14" t="s">
        <v>87</v>
      </c>
      <c r="AW422" s="14" t="s">
        <v>34</v>
      </c>
      <c r="AX422" s="14" t="s">
        <v>77</v>
      </c>
      <c r="AY422" s="226" t="s">
        <v>148</v>
      </c>
    </row>
    <row r="423" spans="1:65" s="15" customFormat="1" ht="11.25">
      <c r="B423" s="227"/>
      <c r="C423" s="228"/>
      <c r="D423" s="202" t="s">
        <v>158</v>
      </c>
      <c r="E423" s="229" t="s">
        <v>19</v>
      </c>
      <c r="F423" s="230" t="s">
        <v>161</v>
      </c>
      <c r="G423" s="228"/>
      <c r="H423" s="231">
        <v>3</v>
      </c>
      <c r="I423" s="232"/>
      <c r="J423" s="228"/>
      <c r="K423" s="228"/>
      <c r="L423" s="233"/>
      <c r="M423" s="234"/>
      <c r="N423" s="235"/>
      <c r="O423" s="235"/>
      <c r="P423" s="235"/>
      <c r="Q423" s="235"/>
      <c r="R423" s="235"/>
      <c r="S423" s="235"/>
      <c r="T423" s="236"/>
      <c r="AT423" s="237" t="s">
        <v>158</v>
      </c>
      <c r="AU423" s="237" t="s">
        <v>87</v>
      </c>
      <c r="AV423" s="15" t="s">
        <v>154</v>
      </c>
      <c r="AW423" s="15" t="s">
        <v>34</v>
      </c>
      <c r="AX423" s="15" t="s">
        <v>85</v>
      </c>
      <c r="AY423" s="237" t="s">
        <v>148</v>
      </c>
    </row>
    <row r="424" spans="1:65" s="14" customFormat="1" ht="11.25">
      <c r="B424" s="216"/>
      <c r="C424" s="217"/>
      <c r="D424" s="202" t="s">
        <v>158</v>
      </c>
      <c r="E424" s="217"/>
      <c r="F424" s="219" t="s">
        <v>438</v>
      </c>
      <c r="G424" s="217"/>
      <c r="H424" s="220">
        <v>90</v>
      </c>
      <c r="I424" s="221"/>
      <c r="J424" s="217"/>
      <c r="K424" s="217"/>
      <c r="L424" s="222"/>
      <c r="M424" s="223"/>
      <c r="N424" s="224"/>
      <c r="O424" s="224"/>
      <c r="P424" s="224"/>
      <c r="Q424" s="224"/>
      <c r="R424" s="224"/>
      <c r="S424" s="224"/>
      <c r="T424" s="225"/>
      <c r="AT424" s="226" t="s">
        <v>158</v>
      </c>
      <c r="AU424" s="226" t="s">
        <v>87</v>
      </c>
      <c r="AV424" s="14" t="s">
        <v>87</v>
      </c>
      <c r="AW424" s="14" t="s">
        <v>4</v>
      </c>
      <c r="AX424" s="14" t="s">
        <v>85</v>
      </c>
      <c r="AY424" s="226" t="s">
        <v>148</v>
      </c>
    </row>
    <row r="425" spans="1:65" s="2" customFormat="1" ht="16.5" customHeight="1">
      <c r="A425" s="35"/>
      <c r="B425" s="36"/>
      <c r="C425" s="189" t="s">
        <v>463</v>
      </c>
      <c r="D425" s="189" t="s">
        <v>150</v>
      </c>
      <c r="E425" s="190" t="s">
        <v>464</v>
      </c>
      <c r="F425" s="191" t="s">
        <v>465</v>
      </c>
      <c r="G425" s="192" t="s">
        <v>261</v>
      </c>
      <c r="H425" s="193">
        <v>84</v>
      </c>
      <c r="I425" s="194"/>
      <c r="J425" s="195">
        <f>ROUND(I425*H425,2)</f>
        <v>0</v>
      </c>
      <c r="K425" s="191" t="s">
        <v>153</v>
      </c>
      <c r="L425" s="40"/>
      <c r="M425" s="196" t="s">
        <v>19</v>
      </c>
      <c r="N425" s="197" t="s">
        <v>48</v>
      </c>
      <c r="O425" s="65"/>
      <c r="P425" s="198">
        <f>O425*H425</f>
        <v>0</v>
      </c>
      <c r="Q425" s="198">
        <v>0</v>
      </c>
      <c r="R425" s="198">
        <f>Q425*H425</f>
        <v>0</v>
      </c>
      <c r="S425" s="198">
        <v>0</v>
      </c>
      <c r="T425" s="199">
        <f>S425*H425</f>
        <v>0</v>
      </c>
      <c r="U425" s="35"/>
      <c r="V425" s="35"/>
      <c r="W425" s="35"/>
      <c r="X425" s="35"/>
      <c r="Y425" s="35"/>
      <c r="Z425" s="35"/>
      <c r="AA425" s="35"/>
      <c r="AB425" s="35"/>
      <c r="AC425" s="35"/>
      <c r="AD425" s="35"/>
      <c r="AE425" s="35"/>
      <c r="AR425" s="200" t="s">
        <v>154</v>
      </c>
      <c r="AT425" s="200" t="s">
        <v>150</v>
      </c>
      <c r="AU425" s="200" t="s">
        <v>87</v>
      </c>
      <c r="AY425" s="18" t="s">
        <v>148</v>
      </c>
      <c r="BE425" s="201">
        <f>IF(N425="základní",J425,0)</f>
        <v>0</v>
      </c>
      <c r="BF425" s="201">
        <f>IF(N425="snížená",J425,0)</f>
        <v>0</v>
      </c>
      <c r="BG425" s="201">
        <f>IF(N425="zákl. přenesená",J425,0)</f>
        <v>0</v>
      </c>
      <c r="BH425" s="201">
        <f>IF(N425="sníž. přenesená",J425,0)</f>
        <v>0</v>
      </c>
      <c r="BI425" s="201">
        <f>IF(N425="nulová",J425,0)</f>
        <v>0</v>
      </c>
      <c r="BJ425" s="18" t="s">
        <v>85</v>
      </c>
      <c r="BK425" s="201">
        <f>ROUND(I425*H425,2)</f>
        <v>0</v>
      </c>
      <c r="BL425" s="18" t="s">
        <v>154</v>
      </c>
      <c r="BM425" s="200" t="s">
        <v>466</v>
      </c>
    </row>
    <row r="426" spans="1:65" s="2" customFormat="1" ht="29.25">
      <c r="A426" s="35"/>
      <c r="B426" s="36"/>
      <c r="C426" s="37"/>
      <c r="D426" s="202" t="s">
        <v>156</v>
      </c>
      <c r="E426" s="37"/>
      <c r="F426" s="203" t="s">
        <v>467</v>
      </c>
      <c r="G426" s="37"/>
      <c r="H426" s="37"/>
      <c r="I426" s="110"/>
      <c r="J426" s="37"/>
      <c r="K426" s="37"/>
      <c r="L426" s="40"/>
      <c r="M426" s="204"/>
      <c r="N426" s="205"/>
      <c r="O426" s="65"/>
      <c r="P426" s="65"/>
      <c r="Q426" s="65"/>
      <c r="R426" s="65"/>
      <c r="S426" s="65"/>
      <c r="T426" s="66"/>
      <c r="U426" s="35"/>
      <c r="V426" s="35"/>
      <c r="W426" s="35"/>
      <c r="X426" s="35"/>
      <c r="Y426" s="35"/>
      <c r="Z426" s="35"/>
      <c r="AA426" s="35"/>
      <c r="AB426" s="35"/>
      <c r="AC426" s="35"/>
      <c r="AD426" s="35"/>
      <c r="AE426" s="35"/>
      <c r="AT426" s="18" t="s">
        <v>156</v>
      </c>
      <c r="AU426" s="18" t="s">
        <v>87</v>
      </c>
    </row>
    <row r="427" spans="1:65" s="13" customFormat="1" ht="11.25">
      <c r="B427" s="206"/>
      <c r="C427" s="207"/>
      <c r="D427" s="202" t="s">
        <v>158</v>
      </c>
      <c r="E427" s="208" t="s">
        <v>19</v>
      </c>
      <c r="F427" s="209" t="s">
        <v>432</v>
      </c>
      <c r="G427" s="207"/>
      <c r="H427" s="208" t="s">
        <v>19</v>
      </c>
      <c r="I427" s="210"/>
      <c r="J427" s="207"/>
      <c r="K427" s="207"/>
      <c r="L427" s="211"/>
      <c r="M427" s="212"/>
      <c r="N427" s="213"/>
      <c r="O427" s="213"/>
      <c r="P427" s="213"/>
      <c r="Q427" s="213"/>
      <c r="R427" s="213"/>
      <c r="S427" s="213"/>
      <c r="T427" s="214"/>
      <c r="AT427" s="215" t="s">
        <v>158</v>
      </c>
      <c r="AU427" s="215" t="s">
        <v>87</v>
      </c>
      <c r="AV427" s="13" t="s">
        <v>85</v>
      </c>
      <c r="AW427" s="13" t="s">
        <v>34</v>
      </c>
      <c r="AX427" s="13" t="s">
        <v>77</v>
      </c>
      <c r="AY427" s="215" t="s">
        <v>148</v>
      </c>
    </row>
    <row r="428" spans="1:65" s="13" customFormat="1" ht="11.25">
      <c r="B428" s="206"/>
      <c r="C428" s="207"/>
      <c r="D428" s="202" t="s">
        <v>158</v>
      </c>
      <c r="E428" s="208" t="s">
        <v>19</v>
      </c>
      <c r="F428" s="209" t="s">
        <v>468</v>
      </c>
      <c r="G428" s="207"/>
      <c r="H428" s="208" t="s">
        <v>19</v>
      </c>
      <c r="I428" s="210"/>
      <c r="J428" s="207"/>
      <c r="K428" s="207"/>
      <c r="L428" s="211"/>
      <c r="M428" s="212"/>
      <c r="N428" s="213"/>
      <c r="O428" s="213"/>
      <c r="P428" s="213"/>
      <c r="Q428" s="213"/>
      <c r="R428" s="213"/>
      <c r="S428" s="213"/>
      <c r="T428" s="214"/>
      <c r="AT428" s="215" t="s">
        <v>158</v>
      </c>
      <c r="AU428" s="215" t="s">
        <v>87</v>
      </c>
      <c r="AV428" s="13" t="s">
        <v>85</v>
      </c>
      <c r="AW428" s="13" t="s">
        <v>34</v>
      </c>
      <c r="AX428" s="13" t="s">
        <v>77</v>
      </c>
      <c r="AY428" s="215" t="s">
        <v>148</v>
      </c>
    </row>
    <row r="429" spans="1:65" s="14" customFormat="1" ht="11.25">
      <c r="B429" s="216"/>
      <c r="C429" s="217"/>
      <c r="D429" s="202" t="s">
        <v>158</v>
      </c>
      <c r="E429" s="218" t="s">
        <v>19</v>
      </c>
      <c r="F429" s="219" t="s">
        <v>469</v>
      </c>
      <c r="G429" s="217"/>
      <c r="H429" s="220">
        <v>9</v>
      </c>
      <c r="I429" s="221"/>
      <c r="J429" s="217"/>
      <c r="K429" s="217"/>
      <c r="L429" s="222"/>
      <c r="M429" s="223"/>
      <c r="N429" s="224"/>
      <c r="O429" s="224"/>
      <c r="P429" s="224"/>
      <c r="Q429" s="224"/>
      <c r="R429" s="224"/>
      <c r="S429" s="224"/>
      <c r="T429" s="225"/>
      <c r="AT429" s="226" t="s">
        <v>158</v>
      </c>
      <c r="AU429" s="226" t="s">
        <v>87</v>
      </c>
      <c r="AV429" s="14" t="s">
        <v>87</v>
      </c>
      <c r="AW429" s="14" t="s">
        <v>34</v>
      </c>
      <c r="AX429" s="14" t="s">
        <v>77</v>
      </c>
      <c r="AY429" s="226" t="s">
        <v>148</v>
      </c>
    </row>
    <row r="430" spans="1:65" s="13" customFormat="1" ht="11.25">
      <c r="B430" s="206"/>
      <c r="C430" s="207"/>
      <c r="D430" s="202" t="s">
        <v>158</v>
      </c>
      <c r="E430" s="208" t="s">
        <v>19</v>
      </c>
      <c r="F430" s="209" t="s">
        <v>445</v>
      </c>
      <c r="G430" s="207"/>
      <c r="H430" s="208" t="s">
        <v>19</v>
      </c>
      <c r="I430" s="210"/>
      <c r="J430" s="207"/>
      <c r="K430" s="207"/>
      <c r="L430" s="211"/>
      <c r="M430" s="212"/>
      <c r="N430" s="213"/>
      <c r="O430" s="213"/>
      <c r="P430" s="213"/>
      <c r="Q430" s="213"/>
      <c r="R430" s="213"/>
      <c r="S430" s="213"/>
      <c r="T430" s="214"/>
      <c r="AT430" s="215" t="s">
        <v>158</v>
      </c>
      <c r="AU430" s="215" t="s">
        <v>87</v>
      </c>
      <c r="AV430" s="13" t="s">
        <v>85</v>
      </c>
      <c r="AW430" s="13" t="s">
        <v>34</v>
      </c>
      <c r="AX430" s="13" t="s">
        <v>77</v>
      </c>
      <c r="AY430" s="215" t="s">
        <v>148</v>
      </c>
    </row>
    <row r="431" spans="1:65" s="13" customFormat="1" ht="11.25">
      <c r="B431" s="206"/>
      <c r="C431" s="207"/>
      <c r="D431" s="202" t="s">
        <v>158</v>
      </c>
      <c r="E431" s="208" t="s">
        <v>19</v>
      </c>
      <c r="F431" s="209" t="s">
        <v>470</v>
      </c>
      <c r="G431" s="207"/>
      <c r="H431" s="208" t="s">
        <v>19</v>
      </c>
      <c r="I431" s="210"/>
      <c r="J431" s="207"/>
      <c r="K431" s="207"/>
      <c r="L431" s="211"/>
      <c r="M431" s="212"/>
      <c r="N431" s="213"/>
      <c r="O431" s="213"/>
      <c r="P431" s="213"/>
      <c r="Q431" s="213"/>
      <c r="R431" s="213"/>
      <c r="S431" s="213"/>
      <c r="T431" s="214"/>
      <c r="AT431" s="215" t="s">
        <v>158</v>
      </c>
      <c r="AU431" s="215" t="s">
        <v>87</v>
      </c>
      <c r="AV431" s="13" t="s">
        <v>85</v>
      </c>
      <c r="AW431" s="13" t="s">
        <v>34</v>
      </c>
      <c r="AX431" s="13" t="s">
        <v>77</v>
      </c>
      <c r="AY431" s="215" t="s">
        <v>148</v>
      </c>
    </row>
    <row r="432" spans="1:65" s="14" customFormat="1" ht="11.25">
      <c r="B432" s="216"/>
      <c r="C432" s="217"/>
      <c r="D432" s="202" t="s">
        <v>158</v>
      </c>
      <c r="E432" s="218" t="s">
        <v>19</v>
      </c>
      <c r="F432" s="219" t="s">
        <v>471</v>
      </c>
      <c r="G432" s="217"/>
      <c r="H432" s="220">
        <v>75</v>
      </c>
      <c r="I432" s="221"/>
      <c r="J432" s="217"/>
      <c r="K432" s="217"/>
      <c r="L432" s="222"/>
      <c r="M432" s="223"/>
      <c r="N432" s="224"/>
      <c r="O432" s="224"/>
      <c r="P432" s="224"/>
      <c r="Q432" s="224"/>
      <c r="R432" s="224"/>
      <c r="S432" s="224"/>
      <c r="T432" s="225"/>
      <c r="AT432" s="226" t="s">
        <v>158</v>
      </c>
      <c r="AU432" s="226" t="s">
        <v>87</v>
      </c>
      <c r="AV432" s="14" t="s">
        <v>87</v>
      </c>
      <c r="AW432" s="14" t="s">
        <v>34</v>
      </c>
      <c r="AX432" s="14" t="s">
        <v>77</v>
      </c>
      <c r="AY432" s="226" t="s">
        <v>148</v>
      </c>
    </row>
    <row r="433" spans="1:65" s="15" customFormat="1" ht="11.25">
      <c r="B433" s="227"/>
      <c r="C433" s="228"/>
      <c r="D433" s="202" t="s">
        <v>158</v>
      </c>
      <c r="E433" s="229" t="s">
        <v>19</v>
      </c>
      <c r="F433" s="230" t="s">
        <v>161</v>
      </c>
      <c r="G433" s="228"/>
      <c r="H433" s="231">
        <v>84</v>
      </c>
      <c r="I433" s="232"/>
      <c r="J433" s="228"/>
      <c r="K433" s="228"/>
      <c r="L433" s="233"/>
      <c r="M433" s="234"/>
      <c r="N433" s="235"/>
      <c r="O433" s="235"/>
      <c r="P433" s="235"/>
      <c r="Q433" s="235"/>
      <c r="R433" s="235"/>
      <c r="S433" s="235"/>
      <c r="T433" s="236"/>
      <c r="AT433" s="237" t="s">
        <v>158</v>
      </c>
      <c r="AU433" s="237" t="s">
        <v>87</v>
      </c>
      <c r="AV433" s="15" t="s">
        <v>154</v>
      </c>
      <c r="AW433" s="15" t="s">
        <v>34</v>
      </c>
      <c r="AX433" s="15" t="s">
        <v>85</v>
      </c>
      <c r="AY433" s="237" t="s">
        <v>148</v>
      </c>
    </row>
    <row r="434" spans="1:65" s="2" customFormat="1" ht="21.75" customHeight="1">
      <c r="A434" s="35"/>
      <c r="B434" s="36"/>
      <c r="C434" s="189" t="s">
        <v>472</v>
      </c>
      <c r="D434" s="189" t="s">
        <v>150</v>
      </c>
      <c r="E434" s="190" t="s">
        <v>473</v>
      </c>
      <c r="F434" s="191" t="s">
        <v>474</v>
      </c>
      <c r="G434" s="192" t="s">
        <v>261</v>
      </c>
      <c r="H434" s="193">
        <v>18</v>
      </c>
      <c r="I434" s="194"/>
      <c r="J434" s="195">
        <f>ROUND(I434*H434,2)</f>
        <v>0</v>
      </c>
      <c r="K434" s="191" t="s">
        <v>153</v>
      </c>
      <c r="L434" s="40"/>
      <c r="M434" s="196" t="s">
        <v>19</v>
      </c>
      <c r="N434" s="197" t="s">
        <v>48</v>
      </c>
      <c r="O434" s="65"/>
      <c r="P434" s="198">
        <f>O434*H434</f>
        <v>0</v>
      </c>
      <c r="Q434" s="198">
        <v>0</v>
      </c>
      <c r="R434" s="198">
        <f>Q434*H434</f>
        <v>0</v>
      </c>
      <c r="S434" s="198">
        <v>0</v>
      </c>
      <c r="T434" s="199">
        <f>S434*H434</f>
        <v>0</v>
      </c>
      <c r="U434" s="35"/>
      <c r="V434" s="35"/>
      <c r="W434" s="35"/>
      <c r="X434" s="35"/>
      <c r="Y434" s="35"/>
      <c r="Z434" s="35"/>
      <c r="AA434" s="35"/>
      <c r="AB434" s="35"/>
      <c r="AC434" s="35"/>
      <c r="AD434" s="35"/>
      <c r="AE434" s="35"/>
      <c r="AR434" s="200" t="s">
        <v>154</v>
      </c>
      <c r="AT434" s="200" t="s">
        <v>150</v>
      </c>
      <c r="AU434" s="200" t="s">
        <v>87</v>
      </c>
      <c r="AY434" s="18" t="s">
        <v>148</v>
      </c>
      <c r="BE434" s="201">
        <f>IF(N434="základní",J434,0)</f>
        <v>0</v>
      </c>
      <c r="BF434" s="201">
        <f>IF(N434="snížená",J434,0)</f>
        <v>0</v>
      </c>
      <c r="BG434" s="201">
        <f>IF(N434="zákl. přenesená",J434,0)</f>
        <v>0</v>
      </c>
      <c r="BH434" s="201">
        <f>IF(N434="sníž. přenesená",J434,0)</f>
        <v>0</v>
      </c>
      <c r="BI434" s="201">
        <f>IF(N434="nulová",J434,0)</f>
        <v>0</v>
      </c>
      <c r="BJ434" s="18" t="s">
        <v>85</v>
      </c>
      <c r="BK434" s="201">
        <f>ROUND(I434*H434,2)</f>
        <v>0</v>
      </c>
      <c r="BL434" s="18" t="s">
        <v>154</v>
      </c>
      <c r="BM434" s="200" t="s">
        <v>475</v>
      </c>
    </row>
    <row r="435" spans="1:65" s="2" customFormat="1" ht="29.25">
      <c r="A435" s="35"/>
      <c r="B435" s="36"/>
      <c r="C435" s="37"/>
      <c r="D435" s="202" t="s">
        <v>156</v>
      </c>
      <c r="E435" s="37"/>
      <c r="F435" s="203" t="s">
        <v>467</v>
      </c>
      <c r="G435" s="37"/>
      <c r="H435" s="37"/>
      <c r="I435" s="110"/>
      <c r="J435" s="37"/>
      <c r="K435" s="37"/>
      <c r="L435" s="40"/>
      <c r="M435" s="204"/>
      <c r="N435" s="205"/>
      <c r="O435" s="65"/>
      <c r="P435" s="65"/>
      <c r="Q435" s="65"/>
      <c r="R435" s="65"/>
      <c r="S435" s="65"/>
      <c r="T435" s="66"/>
      <c r="U435" s="35"/>
      <c r="V435" s="35"/>
      <c r="W435" s="35"/>
      <c r="X435" s="35"/>
      <c r="Y435" s="35"/>
      <c r="Z435" s="35"/>
      <c r="AA435" s="35"/>
      <c r="AB435" s="35"/>
      <c r="AC435" s="35"/>
      <c r="AD435" s="35"/>
      <c r="AE435" s="35"/>
      <c r="AT435" s="18" t="s">
        <v>156</v>
      </c>
      <c r="AU435" s="18" t="s">
        <v>87</v>
      </c>
    </row>
    <row r="436" spans="1:65" s="13" customFormat="1" ht="11.25">
      <c r="B436" s="206"/>
      <c r="C436" s="207"/>
      <c r="D436" s="202" t="s">
        <v>158</v>
      </c>
      <c r="E436" s="208" t="s">
        <v>19</v>
      </c>
      <c r="F436" s="209" t="s">
        <v>432</v>
      </c>
      <c r="G436" s="207"/>
      <c r="H436" s="208" t="s">
        <v>19</v>
      </c>
      <c r="I436" s="210"/>
      <c r="J436" s="207"/>
      <c r="K436" s="207"/>
      <c r="L436" s="211"/>
      <c r="M436" s="212"/>
      <c r="N436" s="213"/>
      <c r="O436" s="213"/>
      <c r="P436" s="213"/>
      <c r="Q436" s="213"/>
      <c r="R436" s="213"/>
      <c r="S436" s="213"/>
      <c r="T436" s="214"/>
      <c r="AT436" s="215" t="s">
        <v>158</v>
      </c>
      <c r="AU436" s="215" t="s">
        <v>87</v>
      </c>
      <c r="AV436" s="13" t="s">
        <v>85</v>
      </c>
      <c r="AW436" s="13" t="s">
        <v>34</v>
      </c>
      <c r="AX436" s="13" t="s">
        <v>77</v>
      </c>
      <c r="AY436" s="215" t="s">
        <v>148</v>
      </c>
    </row>
    <row r="437" spans="1:65" s="13" customFormat="1" ht="11.25">
      <c r="B437" s="206"/>
      <c r="C437" s="207"/>
      <c r="D437" s="202" t="s">
        <v>158</v>
      </c>
      <c r="E437" s="208" t="s">
        <v>19</v>
      </c>
      <c r="F437" s="209" t="s">
        <v>476</v>
      </c>
      <c r="G437" s="207"/>
      <c r="H437" s="208" t="s">
        <v>19</v>
      </c>
      <c r="I437" s="210"/>
      <c r="J437" s="207"/>
      <c r="K437" s="207"/>
      <c r="L437" s="211"/>
      <c r="M437" s="212"/>
      <c r="N437" s="213"/>
      <c r="O437" s="213"/>
      <c r="P437" s="213"/>
      <c r="Q437" s="213"/>
      <c r="R437" s="213"/>
      <c r="S437" s="213"/>
      <c r="T437" s="214"/>
      <c r="AT437" s="215" t="s">
        <v>158</v>
      </c>
      <c r="AU437" s="215" t="s">
        <v>87</v>
      </c>
      <c r="AV437" s="13" t="s">
        <v>85</v>
      </c>
      <c r="AW437" s="13" t="s">
        <v>34</v>
      </c>
      <c r="AX437" s="13" t="s">
        <v>77</v>
      </c>
      <c r="AY437" s="215" t="s">
        <v>148</v>
      </c>
    </row>
    <row r="438" spans="1:65" s="14" customFormat="1" ht="11.25">
      <c r="B438" s="216"/>
      <c r="C438" s="217"/>
      <c r="D438" s="202" t="s">
        <v>158</v>
      </c>
      <c r="E438" s="218" t="s">
        <v>19</v>
      </c>
      <c r="F438" s="219" t="s">
        <v>96</v>
      </c>
      <c r="G438" s="217"/>
      <c r="H438" s="220">
        <v>3</v>
      </c>
      <c r="I438" s="221"/>
      <c r="J438" s="217"/>
      <c r="K438" s="217"/>
      <c r="L438" s="222"/>
      <c r="M438" s="223"/>
      <c r="N438" s="224"/>
      <c r="O438" s="224"/>
      <c r="P438" s="224"/>
      <c r="Q438" s="224"/>
      <c r="R438" s="224"/>
      <c r="S438" s="224"/>
      <c r="T438" s="225"/>
      <c r="AT438" s="226" t="s">
        <v>158</v>
      </c>
      <c r="AU438" s="226" t="s">
        <v>87</v>
      </c>
      <c r="AV438" s="14" t="s">
        <v>87</v>
      </c>
      <c r="AW438" s="14" t="s">
        <v>34</v>
      </c>
      <c r="AX438" s="14" t="s">
        <v>77</v>
      </c>
      <c r="AY438" s="226" t="s">
        <v>148</v>
      </c>
    </row>
    <row r="439" spans="1:65" s="13" customFormat="1" ht="11.25">
      <c r="B439" s="206"/>
      <c r="C439" s="207"/>
      <c r="D439" s="202" t="s">
        <v>158</v>
      </c>
      <c r="E439" s="208" t="s">
        <v>19</v>
      </c>
      <c r="F439" s="209" t="s">
        <v>445</v>
      </c>
      <c r="G439" s="207"/>
      <c r="H439" s="208" t="s">
        <v>19</v>
      </c>
      <c r="I439" s="210"/>
      <c r="J439" s="207"/>
      <c r="K439" s="207"/>
      <c r="L439" s="211"/>
      <c r="M439" s="212"/>
      <c r="N439" s="213"/>
      <c r="O439" s="213"/>
      <c r="P439" s="213"/>
      <c r="Q439" s="213"/>
      <c r="R439" s="213"/>
      <c r="S439" s="213"/>
      <c r="T439" s="214"/>
      <c r="AT439" s="215" t="s">
        <v>158</v>
      </c>
      <c r="AU439" s="215" t="s">
        <v>87</v>
      </c>
      <c r="AV439" s="13" t="s">
        <v>85</v>
      </c>
      <c r="AW439" s="13" t="s">
        <v>34</v>
      </c>
      <c r="AX439" s="13" t="s">
        <v>77</v>
      </c>
      <c r="AY439" s="215" t="s">
        <v>148</v>
      </c>
    </row>
    <row r="440" spans="1:65" s="13" customFormat="1" ht="11.25">
      <c r="B440" s="206"/>
      <c r="C440" s="207"/>
      <c r="D440" s="202" t="s">
        <v>158</v>
      </c>
      <c r="E440" s="208" t="s">
        <v>19</v>
      </c>
      <c r="F440" s="209" t="s">
        <v>476</v>
      </c>
      <c r="G440" s="207"/>
      <c r="H440" s="208" t="s">
        <v>19</v>
      </c>
      <c r="I440" s="210"/>
      <c r="J440" s="207"/>
      <c r="K440" s="207"/>
      <c r="L440" s="211"/>
      <c r="M440" s="212"/>
      <c r="N440" s="213"/>
      <c r="O440" s="213"/>
      <c r="P440" s="213"/>
      <c r="Q440" s="213"/>
      <c r="R440" s="213"/>
      <c r="S440" s="213"/>
      <c r="T440" s="214"/>
      <c r="AT440" s="215" t="s">
        <v>158</v>
      </c>
      <c r="AU440" s="215" t="s">
        <v>87</v>
      </c>
      <c r="AV440" s="13" t="s">
        <v>85</v>
      </c>
      <c r="AW440" s="13" t="s">
        <v>34</v>
      </c>
      <c r="AX440" s="13" t="s">
        <v>77</v>
      </c>
      <c r="AY440" s="215" t="s">
        <v>148</v>
      </c>
    </row>
    <row r="441" spans="1:65" s="14" customFormat="1" ht="11.25">
      <c r="B441" s="216"/>
      <c r="C441" s="217"/>
      <c r="D441" s="202" t="s">
        <v>158</v>
      </c>
      <c r="E441" s="218" t="s">
        <v>19</v>
      </c>
      <c r="F441" s="219" t="s">
        <v>8</v>
      </c>
      <c r="G441" s="217"/>
      <c r="H441" s="220">
        <v>15</v>
      </c>
      <c r="I441" s="221"/>
      <c r="J441" s="217"/>
      <c r="K441" s="217"/>
      <c r="L441" s="222"/>
      <c r="M441" s="223"/>
      <c r="N441" s="224"/>
      <c r="O441" s="224"/>
      <c r="P441" s="224"/>
      <c r="Q441" s="224"/>
      <c r="R441" s="224"/>
      <c r="S441" s="224"/>
      <c r="T441" s="225"/>
      <c r="AT441" s="226" t="s">
        <v>158</v>
      </c>
      <c r="AU441" s="226" t="s">
        <v>87</v>
      </c>
      <c r="AV441" s="14" t="s">
        <v>87</v>
      </c>
      <c r="AW441" s="14" t="s">
        <v>34</v>
      </c>
      <c r="AX441" s="14" t="s">
        <v>77</v>
      </c>
      <c r="AY441" s="226" t="s">
        <v>148</v>
      </c>
    </row>
    <row r="442" spans="1:65" s="15" customFormat="1" ht="11.25">
      <c r="B442" s="227"/>
      <c r="C442" s="228"/>
      <c r="D442" s="202" t="s">
        <v>158</v>
      </c>
      <c r="E442" s="229" t="s">
        <v>19</v>
      </c>
      <c r="F442" s="230" t="s">
        <v>161</v>
      </c>
      <c r="G442" s="228"/>
      <c r="H442" s="231">
        <v>18</v>
      </c>
      <c r="I442" s="232"/>
      <c r="J442" s="228"/>
      <c r="K442" s="228"/>
      <c r="L442" s="233"/>
      <c r="M442" s="234"/>
      <c r="N442" s="235"/>
      <c r="O442" s="235"/>
      <c r="P442" s="235"/>
      <c r="Q442" s="235"/>
      <c r="R442" s="235"/>
      <c r="S442" s="235"/>
      <c r="T442" s="236"/>
      <c r="AT442" s="237" t="s">
        <v>158</v>
      </c>
      <c r="AU442" s="237" t="s">
        <v>87</v>
      </c>
      <c r="AV442" s="15" t="s">
        <v>154</v>
      </c>
      <c r="AW442" s="15" t="s">
        <v>34</v>
      </c>
      <c r="AX442" s="15" t="s">
        <v>85</v>
      </c>
      <c r="AY442" s="237" t="s">
        <v>148</v>
      </c>
    </row>
    <row r="443" spans="1:65" s="2" customFormat="1" ht="21.75" customHeight="1">
      <c r="A443" s="35"/>
      <c r="B443" s="36"/>
      <c r="C443" s="189" t="s">
        <v>477</v>
      </c>
      <c r="D443" s="189" t="s">
        <v>150</v>
      </c>
      <c r="E443" s="190" t="s">
        <v>478</v>
      </c>
      <c r="F443" s="191" t="s">
        <v>479</v>
      </c>
      <c r="G443" s="192" t="s">
        <v>261</v>
      </c>
      <c r="H443" s="193">
        <v>2520</v>
      </c>
      <c r="I443" s="194"/>
      <c r="J443" s="195">
        <f>ROUND(I443*H443,2)</f>
        <v>0</v>
      </c>
      <c r="K443" s="191" t="s">
        <v>153</v>
      </c>
      <c r="L443" s="40"/>
      <c r="M443" s="196" t="s">
        <v>19</v>
      </c>
      <c r="N443" s="197" t="s">
        <v>48</v>
      </c>
      <c r="O443" s="65"/>
      <c r="P443" s="198">
        <f>O443*H443</f>
        <v>0</v>
      </c>
      <c r="Q443" s="198">
        <v>0</v>
      </c>
      <c r="R443" s="198">
        <f>Q443*H443</f>
        <v>0</v>
      </c>
      <c r="S443" s="198">
        <v>0</v>
      </c>
      <c r="T443" s="199">
        <f>S443*H443</f>
        <v>0</v>
      </c>
      <c r="U443" s="35"/>
      <c r="V443" s="35"/>
      <c r="W443" s="35"/>
      <c r="X443" s="35"/>
      <c r="Y443" s="35"/>
      <c r="Z443" s="35"/>
      <c r="AA443" s="35"/>
      <c r="AB443" s="35"/>
      <c r="AC443" s="35"/>
      <c r="AD443" s="35"/>
      <c r="AE443" s="35"/>
      <c r="AR443" s="200" t="s">
        <v>154</v>
      </c>
      <c r="AT443" s="200" t="s">
        <v>150</v>
      </c>
      <c r="AU443" s="200" t="s">
        <v>87</v>
      </c>
      <c r="AY443" s="18" t="s">
        <v>148</v>
      </c>
      <c r="BE443" s="201">
        <f>IF(N443="základní",J443,0)</f>
        <v>0</v>
      </c>
      <c r="BF443" s="201">
        <f>IF(N443="snížená",J443,0)</f>
        <v>0</v>
      </c>
      <c r="BG443" s="201">
        <f>IF(N443="zákl. přenesená",J443,0)</f>
        <v>0</v>
      </c>
      <c r="BH443" s="201">
        <f>IF(N443="sníž. přenesená",J443,0)</f>
        <v>0</v>
      </c>
      <c r="BI443" s="201">
        <f>IF(N443="nulová",J443,0)</f>
        <v>0</v>
      </c>
      <c r="BJ443" s="18" t="s">
        <v>85</v>
      </c>
      <c r="BK443" s="201">
        <f>ROUND(I443*H443,2)</f>
        <v>0</v>
      </c>
      <c r="BL443" s="18" t="s">
        <v>154</v>
      </c>
      <c r="BM443" s="200" t="s">
        <v>480</v>
      </c>
    </row>
    <row r="444" spans="1:65" s="2" customFormat="1" ht="29.25">
      <c r="A444" s="35"/>
      <c r="B444" s="36"/>
      <c r="C444" s="37"/>
      <c r="D444" s="202" t="s">
        <v>156</v>
      </c>
      <c r="E444" s="37"/>
      <c r="F444" s="203" t="s">
        <v>467</v>
      </c>
      <c r="G444" s="37"/>
      <c r="H444" s="37"/>
      <c r="I444" s="110"/>
      <c r="J444" s="37"/>
      <c r="K444" s="37"/>
      <c r="L444" s="40"/>
      <c r="M444" s="204"/>
      <c r="N444" s="205"/>
      <c r="O444" s="65"/>
      <c r="P444" s="65"/>
      <c r="Q444" s="65"/>
      <c r="R444" s="65"/>
      <c r="S444" s="65"/>
      <c r="T444" s="66"/>
      <c r="U444" s="35"/>
      <c r="V444" s="35"/>
      <c r="W444" s="35"/>
      <c r="X444" s="35"/>
      <c r="Y444" s="35"/>
      <c r="Z444" s="35"/>
      <c r="AA444" s="35"/>
      <c r="AB444" s="35"/>
      <c r="AC444" s="35"/>
      <c r="AD444" s="35"/>
      <c r="AE444" s="35"/>
      <c r="AT444" s="18" t="s">
        <v>156</v>
      </c>
      <c r="AU444" s="18" t="s">
        <v>87</v>
      </c>
    </row>
    <row r="445" spans="1:65" s="13" customFormat="1" ht="11.25">
      <c r="B445" s="206"/>
      <c r="C445" s="207"/>
      <c r="D445" s="202" t="s">
        <v>158</v>
      </c>
      <c r="E445" s="208" t="s">
        <v>19</v>
      </c>
      <c r="F445" s="209" t="s">
        <v>432</v>
      </c>
      <c r="G445" s="207"/>
      <c r="H445" s="208" t="s">
        <v>19</v>
      </c>
      <c r="I445" s="210"/>
      <c r="J445" s="207"/>
      <c r="K445" s="207"/>
      <c r="L445" s="211"/>
      <c r="M445" s="212"/>
      <c r="N445" s="213"/>
      <c r="O445" s="213"/>
      <c r="P445" s="213"/>
      <c r="Q445" s="213"/>
      <c r="R445" s="213"/>
      <c r="S445" s="213"/>
      <c r="T445" s="214"/>
      <c r="AT445" s="215" t="s">
        <v>158</v>
      </c>
      <c r="AU445" s="215" t="s">
        <v>87</v>
      </c>
      <c r="AV445" s="13" t="s">
        <v>85</v>
      </c>
      <c r="AW445" s="13" t="s">
        <v>34</v>
      </c>
      <c r="AX445" s="13" t="s">
        <v>77</v>
      </c>
      <c r="AY445" s="215" t="s">
        <v>148</v>
      </c>
    </row>
    <row r="446" spans="1:65" s="13" customFormat="1" ht="11.25">
      <c r="B446" s="206"/>
      <c r="C446" s="207"/>
      <c r="D446" s="202" t="s">
        <v>158</v>
      </c>
      <c r="E446" s="208" t="s">
        <v>19</v>
      </c>
      <c r="F446" s="209" t="s">
        <v>468</v>
      </c>
      <c r="G446" s="207"/>
      <c r="H446" s="208" t="s">
        <v>19</v>
      </c>
      <c r="I446" s="210"/>
      <c r="J446" s="207"/>
      <c r="K446" s="207"/>
      <c r="L446" s="211"/>
      <c r="M446" s="212"/>
      <c r="N446" s="213"/>
      <c r="O446" s="213"/>
      <c r="P446" s="213"/>
      <c r="Q446" s="213"/>
      <c r="R446" s="213"/>
      <c r="S446" s="213"/>
      <c r="T446" s="214"/>
      <c r="AT446" s="215" t="s">
        <v>158</v>
      </c>
      <c r="AU446" s="215" t="s">
        <v>87</v>
      </c>
      <c r="AV446" s="13" t="s">
        <v>85</v>
      </c>
      <c r="AW446" s="13" t="s">
        <v>34</v>
      </c>
      <c r="AX446" s="13" t="s">
        <v>77</v>
      </c>
      <c r="AY446" s="215" t="s">
        <v>148</v>
      </c>
    </row>
    <row r="447" spans="1:65" s="14" customFormat="1" ht="11.25">
      <c r="B447" s="216"/>
      <c r="C447" s="217"/>
      <c r="D447" s="202" t="s">
        <v>158</v>
      </c>
      <c r="E447" s="218" t="s">
        <v>19</v>
      </c>
      <c r="F447" s="219" t="s">
        <v>469</v>
      </c>
      <c r="G447" s="217"/>
      <c r="H447" s="220">
        <v>9</v>
      </c>
      <c r="I447" s="221"/>
      <c r="J447" s="217"/>
      <c r="K447" s="217"/>
      <c r="L447" s="222"/>
      <c r="M447" s="223"/>
      <c r="N447" s="224"/>
      <c r="O447" s="224"/>
      <c r="P447" s="224"/>
      <c r="Q447" s="224"/>
      <c r="R447" s="224"/>
      <c r="S447" s="224"/>
      <c r="T447" s="225"/>
      <c r="AT447" s="226" t="s">
        <v>158</v>
      </c>
      <c r="AU447" s="226" t="s">
        <v>87</v>
      </c>
      <c r="AV447" s="14" t="s">
        <v>87</v>
      </c>
      <c r="AW447" s="14" t="s">
        <v>34</v>
      </c>
      <c r="AX447" s="14" t="s">
        <v>77</v>
      </c>
      <c r="AY447" s="226" t="s">
        <v>148</v>
      </c>
    </row>
    <row r="448" spans="1:65" s="13" customFormat="1" ht="11.25">
      <c r="B448" s="206"/>
      <c r="C448" s="207"/>
      <c r="D448" s="202" t="s">
        <v>158</v>
      </c>
      <c r="E448" s="208" t="s">
        <v>19</v>
      </c>
      <c r="F448" s="209" t="s">
        <v>445</v>
      </c>
      <c r="G448" s="207"/>
      <c r="H448" s="208" t="s">
        <v>19</v>
      </c>
      <c r="I448" s="210"/>
      <c r="J448" s="207"/>
      <c r="K448" s="207"/>
      <c r="L448" s="211"/>
      <c r="M448" s="212"/>
      <c r="N448" s="213"/>
      <c r="O448" s="213"/>
      <c r="P448" s="213"/>
      <c r="Q448" s="213"/>
      <c r="R448" s="213"/>
      <c r="S448" s="213"/>
      <c r="T448" s="214"/>
      <c r="AT448" s="215" t="s">
        <v>158</v>
      </c>
      <c r="AU448" s="215" t="s">
        <v>87</v>
      </c>
      <c r="AV448" s="13" t="s">
        <v>85</v>
      </c>
      <c r="AW448" s="13" t="s">
        <v>34</v>
      </c>
      <c r="AX448" s="13" t="s">
        <v>77</v>
      </c>
      <c r="AY448" s="215" t="s">
        <v>148</v>
      </c>
    </row>
    <row r="449" spans="1:65" s="13" customFormat="1" ht="11.25">
      <c r="B449" s="206"/>
      <c r="C449" s="207"/>
      <c r="D449" s="202" t="s">
        <v>158</v>
      </c>
      <c r="E449" s="208" t="s">
        <v>19</v>
      </c>
      <c r="F449" s="209" t="s">
        <v>470</v>
      </c>
      <c r="G449" s="207"/>
      <c r="H449" s="208" t="s">
        <v>19</v>
      </c>
      <c r="I449" s="210"/>
      <c r="J449" s="207"/>
      <c r="K449" s="207"/>
      <c r="L449" s="211"/>
      <c r="M449" s="212"/>
      <c r="N449" s="213"/>
      <c r="O449" s="213"/>
      <c r="P449" s="213"/>
      <c r="Q449" s="213"/>
      <c r="R449" s="213"/>
      <c r="S449" s="213"/>
      <c r="T449" s="214"/>
      <c r="AT449" s="215" t="s">
        <v>158</v>
      </c>
      <c r="AU449" s="215" t="s">
        <v>87</v>
      </c>
      <c r="AV449" s="13" t="s">
        <v>85</v>
      </c>
      <c r="AW449" s="13" t="s">
        <v>34</v>
      </c>
      <c r="AX449" s="13" t="s">
        <v>77</v>
      </c>
      <c r="AY449" s="215" t="s">
        <v>148</v>
      </c>
    </row>
    <row r="450" spans="1:65" s="14" customFormat="1" ht="11.25">
      <c r="B450" s="216"/>
      <c r="C450" s="217"/>
      <c r="D450" s="202" t="s">
        <v>158</v>
      </c>
      <c r="E450" s="218" t="s">
        <v>19</v>
      </c>
      <c r="F450" s="219" t="s">
        <v>471</v>
      </c>
      <c r="G450" s="217"/>
      <c r="H450" s="220">
        <v>75</v>
      </c>
      <c r="I450" s="221"/>
      <c r="J450" s="217"/>
      <c r="K450" s="217"/>
      <c r="L450" s="222"/>
      <c r="M450" s="223"/>
      <c r="N450" s="224"/>
      <c r="O450" s="224"/>
      <c r="P450" s="224"/>
      <c r="Q450" s="224"/>
      <c r="R450" s="224"/>
      <c r="S450" s="224"/>
      <c r="T450" s="225"/>
      <c r="AT450" s="226" t="s">
        <v>158</v>
      </c>
      <c r="AU450" s="226" t="s">
        <v>87</v>
      </c>
      <c r="AV450" s="14" t="s">
        <v>87</v>
      </c>
      <c r="AW450" s="14" t="s">
        <v>34</v>
      </c>
      <c r="AX450" s="14" t="s">
        <v>77</v>
      </c>
      <c r="AY450" s="226" t="s">
        <v>148</v>
      </c>
    </row>
    <row r="451" spans="1:65" s="15" customFormat="1" ht="11.25">
      <c r="B451" s="227"/>
      <c r="C451" s="228"/>
      <c r="D451" s="202" t="s">
        <v>158</v>
      </c>
      <c r="E451" s="229" t="s">
        <v>19</v>
      </c>
      <c r="F451" s="230" t="s">
        <v>161</v>
      </c>
      <c r="G451" s="228"/>
      <c r="H451" s="231">
        <v>84</v>
      </c>
      <c r="I451" s="232"/>
      <c r="J451" s="228"/>
      <c r="K451" s="228"/>
      <c r="L451" s="233"/>
      <c r="M451" s="234"/>
      <c r="N451" s="235"/>
      <c r="O451" s="235"/>
      <c r="P451" s="235"/>
      <c r="Q451" s="235"/>
      <c r="R451" s="235"/>
      <c r="S451" s="235"/>
      <c r="T451" s="236"/>
      <c r="AT451" s="237" t="s">
        <v>158</v>
      </c>
      <c r="AU451" s="237" t="s">
        <v>87</v>
      </c>
      <c r="AV451" s="15" t="s">
        <v>154</v>
      </c>
      <c r="AW451" s="15" t="s">
        <v>34</v>
      </c>
      <c r="AX451" s="15" t="s">
        <v>85</v>
      </c>
      <c r="AY451" s="237" t="s">
        <v>148</v>
      </c>
    </row>
    <row r="452" spans="1:65" s="14" customFormat="1" ht="11.25">
      <c r="B452" s="216"/>
      <c r="C452" s="217"/>
      <c r="D452" s="202" t="s">
        <v>158</v>
      </c>
      <c r="E452" s="217"/>
      <c r="F452" s="219" t="s">
        <v>481</v>
      </c>
      <c r="G452" s="217"/>
      <c r="H452" s="220">
        <v>2520</v>
      </c>
      <c r="I452" s="221"/>
      <c r="J452" s="217"/>
      <c r="K452" s="217"/>
      <c r="L452" s="222"/>
      <c r="M452" s="223"/>
      <c r="N452" s="224"/>
      <c r="O452" s="224"/>
      <c r="P452" s="224"/>
      <c r="Q452" s="224"/>
      <c r="R452" s="224"/>
      <c r="S452" s="224"/>
      <c r="T452" s="225"/>
      <c r="AT452" s="226" t="s">
        <v>158</v>
      </c>
      <c r="AU452" s="226" t="s">
        <v>87</v>
      </c>
      <c r="AV452" s="14" t="s">
        <v>87</v>
      </c>
      <c r="AW452" s="14" t="s">
        <v>4</v>
      </c>
      <c r="AX452" s="14" t="s">
        <v>85</v>
      </c>
      <c r="AY452" s="226" t="s">
        <v>148</v>
      </c>
    </row>
    <row r="453" spans="1:65" s="2" customFormat="1" ht="21.75" customHeight="1">
      <c r="A453" s="35"/>
      <c r="B453" s="36"/>
      <c r="C453" s="189" t="s">
        <v>482</v>
      </c>
      <c r="D453" s="189" t="s">
        <v>150</v>
      </c>
      <c r="E453" s="190" t="s">
        <v>483</v>
      </c>
      <c r="F453" s="191" t="s">
        <v>484</v>
      </c>
      <c r="G453" s="192" t="s">
        <v>261</v>
      </c>
      <c r="H453" s="193">
        <v>540</v>
      </c>
      <c r="I453" s="194"/>
      <c r="J453" s="195">
        <f>ROUND(I453*H453,2)</f>
        <v>0</v>
      </c>
      <c r="K453" s="191" t="s">
        <v>153</v>
      </c>
      <c r="L453" s="40"/>
      <c r="M453" s="196" t="s">
        <v>19</v>
      </c>
      <c r="N453" s="197" t="s">
        <v>48</v>
      </c>
      <c r="O453" s="65"/>
      <c r="P453" s="198">
        <f>O453*H453</f>
        <v>0</v>
      </c>
      <c r="Q453" s="198">
        <v>0</v>
      </c>
      <c r="R453" s="198">
        <f>Q453*H453</f>
        <v>0</v>
      </c>
      <c r="S453" s="198">
        <v>0</v>
      </c>
      <c r="T453" s="199">
        <f>S453*H453</f>
        <v>0</v>
      </c>
      <c r="U453" s="35"/>
      <c r="V453" s="35"/>
      <c r="W453" s="35"/>
      <c r="X453" s="35"/>
      <c r="Y453" s="35"/>
      <c r="Z453" s="35"/>
      <c r="AA453" s="35"/>
      <c r="AB453" s="35"/>
      <c r="AC453" s="35"/>
      <c r="AD453" s="35"/>
      <c r="AE453" s="35"/>
      <c r="AR453" s="200" t="s">
        <v>154</v>
      </c>
      <c r="AT453" s="200" t="s">
        <v>150</v>
      </c>
      <c r="AU453" s="200" t="s">
        <v>87</v>
      </c>
      <c r="AY453" s="18" t="s">
        <v>148</v>
      </c>
      <c r="BE453" s="201">
        <f>IF(N453="základní",J453,0)</f>
        <v>0</v>
      </c>
      <c r="BF453" s="201">
        <f>IF(N453="snížená",J453,0)</f>
        <v>0</v>
      </c>
      <c r="BG453" s="201">
        <f>IF(N453="zákl. přenesená",J453,0)</f>
        <v>0</v>
      </c>
      <c r="BH453" s="201">
        <f>IF(N453="sníž. přenesená",J453,0)</f>
        <v>0</v>
      </c>
      <c r="BI453" s="201">
        <f>IF(N453="nulová",J453,0)</f>
        <v>0</v>
      </c>
      <c r="BJ453" s="18" t="s">
        <v>85</v>
      </c>
      <c r="BK453" s="201">
        <f>ROUND(I453*H453,2)</f>
        <v>0</v>
      </c>
      <c r="BL453" s="18" t="s">
        <v>154</v>
      </c>
      <c r="BM453" s="200" t="s">
        <v>485</v>
      </c>
    </row>
    <row r="454" spans="1:65" s="2" customFormat="1" ht="29.25">
      <c r="A454" s="35"/>
      <c r="B454" s="36"/>
      <c r="C454" s="37"/>
      <c r="D454" s="202" t="s">
        <v>156</v>
      </c>
      <c r="E454" s="37"/>
      <c r="F454" s="203" t="s">
        <v>467</v>
      </c>
      <c r="G454" s="37"/>
      <c r="H454" s="37"/>
      <c r="I454" s="110"/>
      <c r="J454" s="37"/>
      <c r="K454" s="37"/>
      <c r="L454" s="40"/>
      <c r="M454" s="204"/>
      <c r="N454" s="205"/>
      <c r="O454" s="65"/>
      <c r="P454" s="65"/>
      <c r="Q454" s="65"/>
      <c r="R454" s="65"/>
      <c r="S454" s="65"/>
      <c r="T454" s="66"/>
      <c r="U454" s="35"/>
      <c r="V454" s="35"/>
      <c r="W454" s="35"/>
      <c r="X454" s="35"/>
      <c r="Y454" s="35"/>
      <c r="Z454" s="35"/>
      <c r="AA454" s="35"/>
      <c r="AB454" s="35"/>
      <c r="AC454" s="35"/>
      <c r="AD454" s="35"/>
      <c r="AE454" s="35"/>
      <c r="AT454" s="18" t="s">
        <v>156</v>
      </c>
      <c r="AU454" s="18" t="s">
        <v>87</v>
      </c>
    </row>
    <row r="455" spans="1:65" s="13" customFormat="1" ht="11.25">
      <c r="B455" s="206"/>
      <c r="C455" s="207"/>
      <c r="D455" s="202" t="s">
        <v>158</v>
      </c>
      <c r="E455" s="208" t="s">
        <v>19</v>
      </c>
      <c r="F455" s="209" t="s">
        <v>432</v>
      </c>
      <c r="G455" s="207"/>
      <c r="H455" s="208" t="s">
        <v>19</v>
      </c>
      <c r="I455" s="210"/>
      <c r="J455" s="207"/>
      <c r="K455" s="207"/>
      <c r="L455" s="211"/>
      <c r="M455" s="212"/>
      <c r="N455" s="213"/>
      <c r="O455" s="213"/>
      <c r="P455" s="213"/>
      <c r="Q455" s="213"/>
      <c r="R455" s="213"/>
      <c r="S455" s="213"/>
      <c r="T455" s="214"/>
      <c r="AT455" s="215" t="s">
        <v>158</v>
      </c>
      <c r="AU455" s="215" t="s">
        <v>87</v>
      </c>
      <c r="AV455" s="13" t="s">
        <v>85</v>
      </c>
      <c r="AW455" s="13" t="s">
        <v>34</v>
      </c>
      <c r="AX455" s="13" t="s">
        <v>77</v>
      </c>
      <c r="AY455" s="215" t="s">
        <v>148</v>
      </c>
    </row>
    <row r="456" spans="1:65" s="13" customFormat="1" ht="11.25">
      <c r="B456" s="206"/>
      <c r="C456" s="207"/>
      <c r="D456" s="202" t="s">
        <v>158</v>
      </c>
      <c r="E456" s="208" t="s">
        <v>19</v>
      </c>
      <c r="F456" s="209" t="s">
        <v>476</v>
      </c>
      <c r="G456" s="207"/>
      <c r="H456" s="208" t="s">
        <v>19</v>
      </c>
      <c r="I456" s="210"/>
      <c r="J456" s="207"/>
      <c r="K456" s="207"/>
      <c r="L456" s="211"/>
      <c r="M456" s="212"/>
      <c r="N456" s="213"/>
      <c r="O456" s="213"/>
      <c r="P456" s="213"/>
      <c r="Q456" s="213"/>
      <c r="R456" s="213"/>
      <c r="S456" s="213"/>
      <c r="T456" s="214"/>
      <c r="AT456" s="215" t="s">
        <v>158</v>
      </c>
      <c r="AU456" s="215" t="s">
        <v>87</v>
      </c>
      <c r="AV456" s="13" t="s">
        <v>85</v>
      </c>
      <c r="AW456" s="13" t="s">
        <v>34</v>
      </c>
      <c r="AX456" s="13" t="s">
        <v>77</v>
      </c>
      <c r="AY456" s="215" t="s">
        <v>148</v>
      </c>
    </row>
    <row r="457" spans="1:65" s="14" customFormat="1" ht="11.25">
      <c r="B457" s="216"/>
      <c r="C457" s="217"/>
      <c r="D457" s="202" t="s">
        <v>158</v>
      </c>
      <c r="E457" s="218" t="s">
        <v>19</v>
      </c>
      <c r="F457" s="219" t="s">
        <v>96</v>
      </c>
      <c r="G457" s="217"/>
      <c r="H457" s="220">
        <v>3</v>
      </c>
      <c r="I457" s="221"/>
      <c r="J457" s="217"/>
      <c r="K457" s="217"/>
      <c r="L457" s="222"/>
      <c r="M457" s="223"/>
      <c r="N457" s="224"/>
      <c r="O457" s="224"/>
      <c r="P457" s="224"/>
      <c r="Q457" s="224"/>
      <c r="R457" s="224"/>
      <c r="S457" s="224"/>
      <c r="T457" s="225"/>
      <c r="AT457" s="226" t="s">
        <v>158</v>
      </c>
      <c r="AU457" s="226" t="s">
        <v>87</v>
      </c>
      <c r="AV457" s="14" t="s">
        <v>87</v>
      </c>
      <c r="AW457" s="14" t="s">
        <v>34</v>
      </c>
      <c r="AX457" s="14" t="s">
        <v>77</v>
      </c>
      <c r="AY457" s="226" t="s">
        <v>148</v>
      </c>
    </row>
    <row r="458" spans="1:65" s="13" customFormat="1" ht="11.25">
      <c r="B458" s="206"/>
      <c r="C458" s="207"/>
      <c r="D458" s="202" t="s">
        <v>158</v>
      </c>
      <c r="E458" s="208" t="s">
        <v>19</v>
      </c>
      <c r="F458" s="209" t="s">
        <v>445</v>
      </c>
      <c r="G458" s="207"/>
      <c r="H458" s="208" t="s">
        <v>19</v>
      </c>
      <c r="I458" s="210"/>
      <c r="J458" s="207"/>
      <c r="K458" s="207"/>
      <c r="L458" s="211"/>
      <c r="M458" s="212"/>
      <c r="N458" s="213"/>
      <c r="O458" s="213"/>
      <c r="P458" s="213"/>
      <c r="Q458" s="213"/>
      <c r="R458" s="213"/>
      <c r="S458" s="213"/>
      <c r="T458" s="214"/>
      <c r="AT458" s="215" t="s">
        <v>158</v>
      </c>
      <c r="AU458" s="215" t="s">
        <v>87</v>
      </c>
      <c r="AV458" s="13" t="s">
        <v>85</v>
      </c>
      <c r="AW458" s="13" t="s">
        <v>34</v>
      </c>
      <c r="AX458" s="13" t="s">
        <v>77</v>
      </c>
      <c r="AY458" s="215" t="s">
        <v>148</v>
      </c>
    </row>
    <row r="459" spans="1:65" s="13" customFormat="1" ht="11.25">
      <c r="B459" s="206"/>
      <c r="C459" s="207"/>
      <c r="D459" s="202" t="s">
        <v>158</v>
      </c>
      <c r="E459" s="208" t="s">
        <v>19</v>
      </c>
      <c r="F459" s="209" t="s">
        <v>476</v>
      </c>
      <c r="G459" s="207"/>
      <c r="H459" s="208" t="s">
        <v>19</v>
      </c>
      <c r="I459" s="210"/>
      <c r="J459" s="207"/>
      <c r="K459" s="207"/>
      <c r="L459" s="211"/>
      <c r="M459" s="212"/>
      <c r="N459" s="213"/>
      <c r="O459" s="213"/>
      <c r="P459" s="213"/>
      <c r="Q459" s="213"/>
      <c r="R459" s="213"/>
      <c r="S459" s="213"/>
      <c r="T459" s="214"/>
      <c r="AT459" s="215" t="s">
        <v>158</v>
      </c>
      <c r="AU459" s="215" t="s">
        <v>87</v>
      </c>
      <c r="AV459" s="13" t="s">
        <v>85</v>
      </c>
      <c r="AW459" s="13" t="s">
        <v>34</v>
      </c>
      <c r="AX459" s="13" t="s">
        <v>77</v>
      </c>
      <c r="AY459" s="215" t="s">
        <v>148</v>
      </c>
    </row>
    <row r="460" spans="1:65" s="14" customFormat="1" ht="11.25">
      <c r="B460" s="216"/>
      <c r="C460" s="217"/>
      <c r="D460" s="202" t="s">
        <v>158</v>
      </c>
      <c r="E460" s="218" t="s">
        <v>19</v>
      </c>
      <c r="F460" s="219" t="s">
        <v>8</v>
      </c>
      <c r="G460" s="217"/>
      <c r="H460" s="220">
        <v>15</v>
      </c>
      <c r="I460" s="221"/>
      <c r="J460" s="217"/>
      <c r="K460" s="217"/>
      <c r="L460" s="222"/>
      <c r="M460" s="223"/>
      <c r="N460" s="224"/>
      <c r="O460" s="224"/>
      <c r="P460" s="224"/>
      <c r="Q460" s="224"/>
      <c r="R460" s="224"/>
      <c r="S460" s="224"/>
      <c r="T460" s="225"/>
      <c r="AT460" s="226" t="s">
        <v>158</v>
      </c>
      <c r="AU460" s="226" t="s">
        <v>87</v>
      </c>
      <c r="AV460" s="14" t="s">
        <v>87</v>
      </c>
      <c r="AW460" s="14" t="s">
        <v>34</v>
      </c>
      <c r="AX460" s="14" t="s">
        <v>77</v>
      </c>
      <c r="AY460" s="226" t="s">
        <v>148</v>
      </c>
    </row>
    <row r="461" spans="1:65" s="15" customFormat="1" ht="11.25">
      <c r="B461" s="227"/>
      <c r="C461" s="228"/>
      <c r="D461" s="202" t="s">
        <v>158</v>
      </c>
      <c r="E461" s="229" t="s">
        <v>19</v>
      </c>
      <c r="F461" s="230" t="s">
        <v>161</v>
      </c>
      <c r="G461" s="228"/>
      <c r="H461" s="231">
        <v>18</v>
      </c>
      <c r="I461" s="232"/>
      <c r="J461" s="228"/>
      <c r="K461" s="228"/>
      <c r="L461" s="233"/>
      <c r="M461" s="234"/>
      <c r="N461" s="235"/>
      <c r="O461" s="235"/>
      <c r="P461" s="235"/>
      <c r="Q461" s="235"/>
      <c r="R461" s="235"/>
      <c r="S461" s="235"/>
      <c r="T461" s="236"/>
      <c r="AT461" s="237" t="s">
        <v>158</v>
      </c>
      <c r="AU461" s="237" t="s">
        <v>87</v>
      </c>
      <c r="AV461" s="15" t="s">
        <v>154</v>
      </c>
      <c r="AW461" s="15" t="s">
        <v>34</v>
      </c>
      <c r="AX461" s="15" t="s">
        <v>85</v>
      </c>
      <c r="AY461" s="237" t="s">
        <v>148</v>
      </c>
    </row>
    <row r="462" spans="1:65" s="14" customFormat="1" ht="11.25">
      <c r="B462" s="216"/>
      <c r="C462" s="217"/>
      <c r="D462" s="202" t="s">
        <v>158</v>
      </c>
      <c r="E462" s="217"/>
      <c r="F462" s="219" t="s">
        <v>486</v>
      </c>
      <c r="G462" s="217"/>
      <c r="H462" s="220">
        <v>540</v>
      </c>
      <c r="I462" s="221"/>
      <c r="J462" s="217"/>
      <c r="K462" s="217"/>
      <c r="L462" s="222"/>
      <c r="M462" s="223"/>
      <c r="N462" s="224"/>
      <c r="O462" s="224"/>
      <c r="P462" s="224"/>
      <c r="Q462" s="224"/>
      <c r="R462" s="224"/>
      <c r="S462" s="224"/>
      <c r="T462" s="225"/>
      <c r="AT462" s="226" t="s">
        <v>158</v>
      </c>
      <c r="AU462" s="226" t="s">
        <v>87</v>
      </c>
      <c r="AV462" s="14" t="s">
        <v>87</v>
      </c>
      <c r="AW462" s="14" t="s">
        <v>4</v>
      </c>
      <c r="AX462" s="14" t="s">
        <v>85</v>
      </c>
      <c r="AY462" s="226" t="s">
        <v>148</v>
      </c>
    </row>
    <row r="463" spans="1:65" s="2" customFormat="1" ht="16.5" customHeight="1">
      <c r="A463" s="35"/>
      <c r="B463" s="36"/>
      <c r="C463" s="189" t="s">
        <v>487</v>
      </c>
      <c r="D463" s="189" t="s">
        <v>150</v>
      </c>
      <c r="E463" s="190" t="s">
        <v>488</v>
      </c>
      <c r="F463" s="191" t="s">
        <v>489</v>
      </c>
      <c r="G463" s="192" t="s">
        <v>261</v>
      </c>
      <c r="H463" s="193">
        <v>7</v>
      </c>
      <c r="I463" s="194"/>
      <c r="J463" s="195">
        <f>ROUND(I463*H463,2)</f>
        <v>0</v>
      </c>
      <c r="K463" s="191" t="s">
        <v>153</v>
      </c>
      <c r="L463" s="40"/>
      <c r="M463" s="196" t="s">
        <v>19</v>
      </c>
      <c r="N463" s="197" t="s">
        <v>48</v>
      </c>
      <c r="O463" s="65"/>
      <c r="P463" s="198">
        <f>O463*H463</f>
        <v>0</v>
      </c>
      <c r="Q463" s="198">
        <v>6.9999999999999999E-4</v>
      </c>
      <c r="R463" s="198">
        <f>Q463*H463</f>
        <v>4.8999999999999998E-3</v>
      </c>
      <c r="S463" s="198">
        <v>0</v>
      </c>
      <c r="T463" s="199">
        <f>S463*H463</f>
        <v>0</v>
      </c>
      <c r="U463" s="35"/>
      <c r="V463" s="35"/>
      <c r="W463" s="35"/>
      <c r="X463" s="35"/>
      <c r="Y463" s="35"/>
      <c r="Z463" s="35"/>
      <c r="AA463" s="35"/>
      <c r="AB463" s="35"/>
      <c r="AC463" s="35"/>
      <c r="AD463" s="35"/>
      <c r="AE463" s="35"/>
      <c r="AR463" s="200" t="s">
        <v>154</v>
      </c>
      <c r="AT463" s="200" t="s">
        <v>150</v>
      </c>
      <c r="AU463" s="200" t="s">
        <v>87</v>
      </c>
      <c r="AY463" s="18" t="s">
        <v>148</v>
      </c>
      <c r="BE463" s="201">
        <f>IF(N463="základní",J463,0)</f>
        <v>0</v>
      </c>
      <c r="BF463" s="201">
        <f>IF(N463="snížená",J463,0)</f>
        <v>0</v>
      </c>
      <c r="BG463" s="201">
        <f>IF(N463="zákl. přenesená",J463,0)</f>
        <v>0</v>
      </c>
      <c r="BH463" s="201">
        <f>IF(N463="sníž. přenesená",J463,0)</f>
        <v>0</v>
      </c>
      <c r="BI463" s="201">
        <f>IF(N463="nulová",J463,0)</f>
        <v>0</v>
      </c>
      <c r="BJ463" s="18" t="s">
        <v>85</v>
      </c>
      <c r="BK463" s="201">
        <f>ROUND(I463*H463,2)</f>
        <v>0</v>
      </c>
      <c r="BL463" s="18" t="s">
        <v>154</v>
      </c>
      <c r="BM463" s="200" t="s">
        <v>490</v>
      </c>
    </row>
    <row r="464" spans="1:65" s="2" customFormat="1" ht="126.75">
      <c r="A464" s="35"/>
      <c r="B464" s="36"/>
      <c r="C464" s="37"/>
      <c r="D464" s="202" t="s">
        <v>156</v>
      </c>
      <c r="E464" s="37"/>
      <c r="F464" s="203" t="s">
        <v>491</v>
      </c>
      <c r="G464" s="37"/>
      <c r="H464" s="37"/>
      <c r="I464" s="110"/>
      <c r="J464" s="37"/>
      <c r="K464" s="37"/>
      <c r="L464" s="40"/>
      <c r="M464" s="204"/>
      <c r="N464" s="205"/>
      <c r="O464" s="65"/>
      <c r="P464" s="65"/>
      <c r="Q464" s="65"/>
      <c r="R464" s="65"/>
      <c r="S464" s="65"/>
      <c r="T464" s="66"/>
      <c r="U464" s="35"/>
      <c r="V464" s="35"/>
      <c r="W464" s="35"/>
      <c r="X464" s="35"/>
      <c r="Y464" s="35"/>
      <c r="Z464" s="35"/>
      <c r="AA464" s="35"/>
      <c r="AB464" s="35"/>
      <c r="AC464" s="35"/>
      <c r="AD464" s="35"/>
      <c r="AE464" s="35"/>
      <c r="AT464" s="18" t="s">
        <v>156</v>
      </c>
      <c r="AU464" s="18" t="s">
        <v>87</v>
      </c>
    </row>
    <row r="465" spans="1:65" s="13" customFormat="1" ht="11.25">
      <c r="B465" s="206"/>
      <c r="C465" s="207"/>
      <c r="D465" s="202" t="s">
        <v>158</v>
      </c>
      <c r="E465" s="208" t="s">
        <v>19</v>
      </c>
      <c r="F465" s="209" t="s">
        <v>492</v>
      </c>
      <c r="G465" s="207"/>
      <c r="H465" s="208" t="s">
        <v>19</v>
      </c>
      <c r="I465" s="210"/>
      <c r="J465" s="207"/>
      <c r="K465" s="207"/>
      <c r="L465" s="211"/>
      <c r="M465" s="212"/>
      <c r="N465" s="213"/>
      <c r="O465" s="213"/>
      <c r="P465" s="213"/>
      <c r="Q465" s="213"/>
      <c r="R465" s="213"/>
      <c r="S465" s="213"/>
      <c r="T465" s="214"/>
      <c r="AT465" s="215" t="s">
        <v>158</v>
      </c>
      <c r="AU465" s="215" t="s">
        <v>87</v>
      </c>
      <c r="AV465" s="13" t="s">
        <v>85</v>
      </c>
      <c r="AW465" s="13" t="s">
        <v>34</v>
      </c>
      <c r="AX465" s="13" t="s">
        <v>77</v>
      </c>
      <c r="AY465" s="215" t="s">
        <v>148</v>
      </c>
    </row>
    <row r="466" spans="1:65" s="14" customFormat="1" ht="11.25">
      <c r="B466" s="216"/>
      <c r="C466" s="217"/>
      <c r="D466" s="202" t="s">
        <v>158</v>
      </c>
      <c r="E466" s="218" t="s">
        <v>19</v>
      </c>
      <c r="F466" s="219" t="s">
        <v>493</v>
      </c>
      <c r="G466" s="217"/>
      <c r="H466" s="220">
        <v>7</v>
      </c>
      <c r="I466" s="221"/>
      <c r="J466" s="217"/>
      <c r="K466" s="217"/>
      <c r="L466" s="222"/>
      <c r="M466" s="223"/>
      <c r="N466" s="224"/>
      <c r="O466" s="224"/>
      <c r="P466" s="224"/>
      <c r="Q466" s="224"/>
      <c r="R466" s="224"/>
      <c r="S466" s="224"/>
      <c r="T466" s="225"/>
      <c r="AT466" s="226" t="s">
        <v>158</v>
      </c>
      <c r="AU466" s="226" t="s">
        <v>87</v>
      </c>
      <c r="AV466" s="14" t="s">
        <v>87</v>
      </c>
      <c r="AW466" s="14" t="s">
        <v>34</v>
      </c>
      <c r="AX466" s="14" t="s">
        <v>77</v>
      </c>
      <c r="AY466" s="226" t="s">
        <v>148</v>
      </c>
    </row>
    <row r="467" spans="1:65" s="15" customFormat="1" ht="11.25">
      <c r="B467" s="227"/>
      <c r="C467" s="228"/>
      <c r="D467" s="202" t="s">
        <v>158</v>
      </c>
      <c r="E467" s="229" t="s">
        <v>19</v>
      </c>
      <c r="F467" s="230" t="s">
        <v>161</v>
      </c>
      <c r="G467" s="228"/>
      <c r="H467" s="231">
        <v>7</v>
      </c>
      <c r="I467" s="232"/>
      <c r="J467" s="228"/>
      <c r="K467" s="228"/>
      <c r="L467" s="233"/>
      <c r="M467" s="234"/>
      <c r="N467" s="235"/>
      <c r="O467" s="235"/>
      <c r="P467" s="235"/>
      <c r="Q467" s="235"/>
      <c r="R467" s="235"/>
      <c r="S467" s="235"/>
      <c r="T467" s="236"/>
      <c r="AT467" s="237" t="s">
        <v>158</v>
      </c>
      <c r="AU467" s="237" t="s">
        <v>87</v>
      </c>
      <c r="AV467" s="15" t="s">
        <v>154</v>
      </c>
      <c r="AW467" s="15" t="s">
        <v>34</v>
      </c>
      <c r="AX467" s="15" t="s">
        <v>85</v>
      </c>
      <c r="AY467" s="237" t="s">
        <v>148</v>
      </c>
    </row>
    <row r="468" spans="1:65" s="2" customFormat="1" ht="16.5" customHeight="1">
      <c r="A468" s="35"/>
      <c r="B468" s="36"/>
      <c r="C468" s="238" t="s">
        <v>494</v>
      </c>
      <c r="D468" s="238" t="s">
        <v>231</v>
      </c>
      <c r="E468" s="239" t="s">
        <v>495</v>
      </c>
      <c r="F468" s="240" t="s">
        <v>496</v>
      </c>
      <c r="G468" s="241" t="s">
        <v>261</v>
      </c>
      <c r="H468" s="242">
        <v>1</v>
      </c>
      <c r="I468" s="243"/>
      <c r="J468" s="244">
        <f>ROUND(I468*H468,2)</f>
        <v>0</v>
      </c>
      <c r="K468" s="240" t="s">
        <v>153</v>
      </c>
      <c r="L468" s="245"/>
      <c r="M468" s="246" t="s">
        <v>19</v>
      </c>
      <c r="N468" s="247" t="s">
        <v>48</v>
      </c>
      <c r="O468" s="65"/>
      <c r="P468" s="198">
        <f>O468*H468</f>
        <v>0</v>
      </c>
      <c r="Q468" s="198">
        <v>1.2999999999999999E-3</v>
      </c>
      <c r="R468" s="198">
        <f>Q468*H468</f>
        <v>1.2999999999999999E-3</v>
      </c>
      <c r="S468" s="198">
        <v>0</v>
      </c>
      <c r="T468" s="199">
        <f>S468*H468</f>
        <v>0</v>
      </c>
      <c r="U468" s="35"/>
      <c r="V468" s="35"/>
      <c r="W468" s="35"/>
      <c r="X468" s="35"/>
      <c r="Y468" s="35"/>
      <c r="Z468" s="35"/>
      <c r="AA468" s="35"/>
      <c r="AB468" s="35"/>
      <c r="AC468" s="35"/>
      <c r="AD468" s="35"/>
      <c r="AE468" s="35"/>
      <c r="AR468" s="200" t="s">
        <v>201</v>
      </c>
      <c r="AT468" s="200" t="s">
        <v>231</v>
      </c>
      <c r="AU468" s="200" t="s">
        <v>87</v>
      </c>
      <c r="AY468" s="18" t="s">
        <v>148</v>
      </c>
      <c r="BE468" s="201">
        <f>IF(N468="základní",J468,0)</f>
        <v>0</v>
      </c>
      <c r="BF468" s="201">
        <f>IF(N468="snížená",J468,0)</f>
        <v>0</v>
      </c>
      <c r="BG468" s="201">
        <f>IF(N468="zákl. přenesená",J468,0)</f>
        <v>0</v>
      </c>
      <c r="BH468" s="201">
        <f>IF(N468="sníž. přenesená",J468,0)</f>
        <v>0</v>
      </c>
      <c r="BI468" s="201">
        <f>IF(N468="nulová",J468,0)</f>
        <v>0</v>
      </c>
      <c r="BJ468" s="18" t="s">
        <v>85</v>
      </c>
      <c r="BK468" s="201">
        <f>ROUND(I468*H468,2)</f>
        <v>0</v>
      </c>
      <c r="BL468" s="18" t="s">
        <v>154</v>
      </c>
      <c r="BM468" s="200" t="s">
        <v>497</v>
      </c>
    </row>
    <row r="469" spans="1:65" s="13" customFormat="1" ht="11.25">
      <c r="B469" s="206"/>
      <c r="C469" s="207"/>
      <c r="D469" s="202" t="s">
        <v>158</v>
      </c>
      <c r="E469" s="208" t="s">
        <v>19</v>
      </c>
      <c r="F469" s="209" t="s">
        <v>498</v>
      </c>
      <c r="G469" s="207"/>
      <c r="H469" s="208" t="s">
        <v>19</v>
      </c>
      <c r="I469" s="210"/>
      <c r="J469" s="207"/>
      <c r="K469" s="207"/>
      <c r="L469" s="211"/>
      <c r="M469" s="212"/>
      <c r="N469" s="213"/>
      <c r="O469" s="213"/>
      <c r="P469" s="213"/>
      <c r="Q469" s="213"/>
      <c r="R469" s="213"/>
      <c r="S469" s="213"/>
      <c r="T469" s="214"/>
      <c r="AT469" s="215" t="s">
        <v>158</v>
      </c>
      <c r="AU469" s="215" t="s">
        <v>87</v>
      </c>
      <c r="AV469" s="13" t="s">
        <v>85</v>
      </c>
      <c r="AW469" s="13" t="s">
        <v>34</v>
      </c>
      <c r="AX469" s="13" t="s">
        <v>77</v>
      </c>
      <c r="AY469" s="215" t="s">
        <v>148</v>
      </c>
    </row>
    <row r="470" spans="1:65" s="14" customFormat="1" ht="11.25">
      <c r="B470" s="216"/>
      <c r="C470" s="217"/>
      <c r="D470" s="202" t="s">
        <v>158</v>
      </c>
      <c r="E470" s="218" t="s">
        <v>19</v>
      </c>
      <c r="F470" s="219" t="s">
        <v>85</v>
      </c>
      <c r="G470" s="217"/>
      <c r="H470" s="220">
        <v>1</v>
      </c>
      <c r="I470" s="221"/>
      <c r="J470" s="217"/>
      <c r="K470" s="217"/>
      <c r="L470" s="222"/>
      <c r="M470" s="223"/>
      <c r="N470" s="224"/>
      <c r="O470" s="224"/>
      <c r="P470" s="224"/>
      <c r="Q470" s="224"/>
      <c r="R470" s="224"/>
      <c r="S470" s="224"/>
      <c r="T470" s="225"/>
      <c r="AT470" s="226" t="s">
        <v>158</v>
      </c>
      <c r="AU470" s="226" t="s">
        <v>87</v>
      </c>
      <c r="AV470" s="14" t="s">
        <v>87</v>
      </c>
      <c r="AW470" s="14" t="s">
        <v>34</v>
      </c>
      <c r="AX470" s="14" t="s">
        <v>77</v>
      </c>
      <c r="AY470" s="226" t="s">
        <v>148</v>
      </c>
    </row>
    <row r="471" spans="1:65" s="15" customFormat="1" ht="11.25">
      <c r="B471" s="227"/>
      <c r="C471" s="228"/>
      <c r="D471" s="202" t="s">
        <v>158</v>
      </c>
      <c r="E471" s="229" t="s">
        <v>19</v>
      </c>
      <c r="F471" s="230" t="s">
        <v>161</v>
      </c>
      <c r="G471" s="228"/>
      <c r="H471" s="231">
        <v>1</v>
      </c>
      <c r="I471" s="232"/>
      <c r="J471" s="228"/>
      <c r="K471" s="228"/>
      <c r="L471" s="233"/>
      <c r="M471" s="234"/>
      <c r="N471" s="235"/>
      <c r="O471" s="235"/>
      <c r="P471" s="235"/>
      <c r="Q471" s="235"/>
      <c r="R471" s="235"/>
      <c r="S471" s="235"/>
      <c r="T471" s="236"/>
      <c r="AT471" s="237" t="s">
        <v>158</v>
      </c>
      <c r="AU471" s="237" t="s">
        <v>87</v>
      </c>
      <c r="AV471" s="15" t="s">
        <v>154</v>
      </c>
      <c r="AW471" s="15" t="s">
        <v>34</v>
      </c>
      <c r="AX471" s="15" t="s">
        <v>85</v>
      </c>
      <c r="AY471" s="237" t="s">
        <v>148</v>
      </c>
    </row>
    <row r="472" spans="1:65" s="2" customFormat="1" ht="16.5" customHeight="1">
      <c r="A472" s="35"/>
      <c r="B472" s="36"/>
      <c r="C472" s="238" t="s">
        <v>499</v>
      </c>
      <c r="D472" s="238" t="s">
        <v>231</v>
      </c>
      <c r="E472" s="239" t="s">
        <v>500</v>
      </c>
      <c r="F472" s="240" t="s">
        <v>501</v>
      </c>
      <c r="G472" s="241" t="s">
        <v>261</v>
      </c>
      <c r="H472" s="242">
        <v>3</v>
      </c>
      <c r="I472" s="243"/>
      <c r="J472" s="244">
        <f>ROUND(I472*H472,2)</f>
        <v>0</v>
      </c>
      <c r="K472" s="240" t="s">
        <v>153</v>
      </c>
      <c r="L472" s="245"/>
      <c r="M472" s="246" t="s">
        <v>19</v>
      </c>
      <c r="N472" s="247" t="s">
        <v>48</v>
      </c>
      <c r="O472" s="65"/>
      <c r="P472" s="198">
        <f>O472*H472</f>
        <v>0</v>
      </c>
      <c r="Q472" s="198">
        <v>5.0000000000000001E-3</v>
      </c>
      <c r="R472" s="198">
        <f>Q472*H472</f>
        <v>1.4999999999999999E-2</v>
      </c>
      <c r="S472" s="198">
        <v>0</v>
      </c>
      <c r="T472" s="199">
        <f>S472*H472</f>
        <v>0</v>
      </c>
      <c r="U472" s="35"/>
      <c r="V472" s="35"/>
      <c r="W472" s="35"/>
      <c r="X472" s="35"/>
      <c r="Y472" s="35"/>
      <c r="Z472" s="35"/>
      <c r="AA472" s="35"/>
      <c r="AB472" s="35"/>
      <c r="AC472" s="35"/>
      <c r="AD472" s="35"/>
      <c r="AE472" s="35"/>
      <c r="AR472" s="200" t="s">
        <v>201</v>
      </c>
      <c r="AT472" s="200" t="s">
        <v>231</v>
      </c>
      <c r="AU472" s="200" t="s">
        <v>87</v>
      </c>
      <c r="AY472" s="18" t="s">
        <v>148</v>
      </c>
      <c r="BE472" s="201">
        <f>IF(N472="základní",J472,0)</f>
        <v>0</v>
      </c>
      <c r="BF472" s="201">
        <f>IF(N472="snížená",J472,0)</f>
        <v>0</v>
      </c>
      <c r="BG472" s="201">
        <f>IF(N472="zákl. přenesená",J472,0)</f>
        <v>0</v>
      </c>
      <c r="BH472" s="201">
        <f>IF(N472="sníž. přenesená",J472,0)</f>
        <v>0</v>
      </c>
      <c r="BI472" s="201">
        <f>IF(N472="nulová",J472,0)</f>
        <v>0</v>
      </c>
      <c r="BJ472" s="18" t="s">
        <v>85</v>
      </c>
      <c r="BK472" s="201">
        <f>ROUND(I472*H472,2)</f>
        <v>0</v>
      </c>
      <c r="BL472" s="18" t="s">
        <v>154</v>
      </c>
      <c r="BM472" s="200" t="s">
        <v>502</v>
      </c>
    </row>
    <row r="473" spans="1:65" s="13" customFormat="1" ht="11.25">
      <c r="B473" s="206"/>
      <c r="C473" s="207"/>
      <c r="D473" s="202" t="s">
        <v>158</v>
      </c>
      <c r="E473" s="208" t="s">
        <v>19</v>
      </c>
      <c r="F473" s="209" t="s">
        <v>503</v>
      </c>
      <c r="G473" s="207"/>
      <c r="H473" s="208" t="s">
        <v>19</v>
      </c>
      <c r="I473" s="210"/>
      <c r="J473" s="207"/>
      <c r="K473" s="207"/>
      <c r="L473" s="211"/>
      <c r="M473" s="212"/>
      <c r="N473" s="213"/>
      <c r="O473" s="213"/>
      <c r="P473" s="213"/>
      <c r="Q473" s="213"/>
      <c r="R473" s="213"/>
      <c r="S473" s="213"/>
      <c r="T473" s="214"/>
      <c r="AT473" s="215" t="s">
        <v>158</v>
      </c>
      <c r="AU473" s="215" t="s">
        <v>87</v>
      </c>
      <c r="AV473" s="13" t="s">
        <v>85</v>
      </c>
      <c r="AW473" s="13" t="s">
        <v>34</v>
      </c>
      <c r="AX473" s="13" t="s">
        <v>77</v>
      </c>
      <c r="AY473" s="215" t="s">
        <v>148</v>
      </c>
    </row>
    <row r="474" spans="1:65" s="14" customFormat="1" ht="11.25">
      <c r="B474" s="216"/>
      <c r="C474" s="217"/>
      <c r="D474" s="202" t="s">
        <v>158</v>
      </c>
      <c r="E474" s="218" t="s">
        <v>19</v>
      </c>
      <c r="F474" s="219" t="s">
        <v>96</v>
      </c>
      <c r="G474" s="217"/>
      <c r="H474" s="220">
        <v>3</v>
      </c>
      <c r="I474" s="221"/>
      <c r="J474" s="217"/>
      <c r="K474" s="217"/>
      <c r="L474" s="222"/>
      <c r="M474" s="223"/>
      <c r="N474" s="224"/>
      <c r="O474" s="224"/>
      <c r="P474" s="224"/>
      <c r="Q474" s="224"/>
      <c r="R474" s="224"/>
      <c r="S474" s="224"/>
      <c r="T474" s="225"/>
      <c r="AT474" s="226" t="s">
        <v>158</v>
      </c>
      <c r="AU474" s="226" t="s">
        <v>87</v>
      </c>
      <c r="AV474" s="14" t="s">
        <v>87</v>
      </c>
      <c r="AW474" s="14" t="s">
        <v>34</v>
      </c>
      <c r="AX474" s="14" t="s">
        <v>77</v>
      </c>
      <c r="AY474" s="226" t="s">
        <v>148</v>
      </c>
    </row>
    <row r="475" spans="1:65" s="15" customFormat="1" ht="11.25">
      <c r="B475" s="227"/>
      <c r="C475" s="228"/>
      <c r="D475" s="202" t="s">
        <v>158</v>
      </c>
      <c r="E475" s="229" t="s">
        <v>19</v>
      </c>
      <c r="F475" s="230" t="s">
        <v>161</v>
      </c>
      <c r="G475" s="228"/>
      <c r="H475" s="231">
        <v>3</v>
      </c>
      <c r="I475" s="232"/>
      <c r="J475" s="228"/>
      <c r="K475" s="228"/>
      <c r="L475" s="233"/>
      <c r="M475" s="234"/>
      <c r="N475" s="235"/>
      <c r="O475" s="235"/>
      <c r="P475" s="235"/>
      <c r="Q475" s="235"/>
      <c r="R475" s="235"/>
      <c r="S475" s="235"/>
      <c r="T475" s="236"/>
      <c r="AT475" s="237" t="s">
        <v>158</v>
      </c>
      <c r="AU475" s="237" t="s">
        <v>87</v>
      </c>
      <c r="AV475" s="15" t="s">
        <v>154</v>
      </c>
      <c r="AW475" s="15" t="s">
        <v>34</v>
      </c>
      <c r="AX475" s="15" t="s">
        <v>85</v>
      </c>
      <c r="AY475" s="237" t="s">
        <v>148</v>
      </c>
    </row>
    <row r="476" spans="1:65" s="2" customFormat="1" ht="16.5" customHeight="1">
      <c r="A476" s="35"/>
      <c r="B476" s="36"/>
      <c r="C476" s="238" t="s">
        <v>504</v>
      </c>
      <c r="D476" s="238" t="s">
        <v>231</v>
      </c>
      <c r="E476" s="239" t="s">
        <v>505</v>
      </c>
      <c r="F476" s="240" t="s">
        <v>506</v>
      </c>
      <c r="G476" s="241" t="s">
        <v>261</v>
      </c>
      <c r="H476" s="242">
        <v>3</v>
      </c>
      <c r="I476" s="243"/>
      <c r="J476" s="244">
        <f>ROUND(I476*H476,2)</f>
        <v>0</v>
      </c>
      <c r="K476" s="240" t="s">
        <v>153</v>
      </c>
      <c r="L476" s="245"/>
      <c r="M476" s="246" t="s">
        <v>19</v>
      </c>
      <c r="N476" s="247" t="s">
        <v>48</v>
      </c>
      <c r="O476" s="65"/>
      <c r="P476" s="198">
        <f>O476*H476</f>
        <v>0</v>
      </c>
      <c r="Q476" s="198">
        <v>2.5000000000000001E-3</v>
      </c>
      <c r="R476" s="198">
        <f>Q476*H476</f>
        <v>7.4999999999999997E-3</v>
      </c>
      <c r="S476" s="198">
        <v>0</v>
      </c>
      <c r="T476" s="199">
        <f>S476*H476</f>
        <v>0</v>
      </c>
      <c r="U476" s="35"/>
      <c r="V476" s="35"/>
      <c r="W476" s="35"/>
      <c r="X476" s="35"/>
      <c r="Y476" s="35"/>
      <c r="Z476" s="35"/>
      <c r="AA476" s="35"/>
      <c r="AB476" s="35"/>
      <c r="AC476" s="35"/>
      <c r="AD476" s="35"/>
      <c r="AE476" s="35"/>
      <c r="AR476" s="200" t="s">
        <v>201</v>
      </c>
      <c r="AT476" s="200" t="s">
        <v>231</v>
      </c>
      <c r="AU476" s="200" t="s">
        <v>87</v>
      </c>
      <c r="AY476" s="18" t="s">
        <v>148</v>
      </c>
      <c r="BE476" s="201">
        <f>IF(N476="základní",J476,0)</f>
        <v>0</v>
      </c>
      <c r="BF476" s="201">
        <f>IF(N476="snížená",J476,0)</f>
        <v>0</v>
      </c>
      <c r="BG476" s="201">
        <f>IF(N476="zákl. přenesená",J476,0)</f>
        <v>0</v>
      </c>
      <c r="BH476" s="201">
        <f>IF(N476="sníž. přenesená",J476,0)</f>
        <v>0</v>
      </c>
      <c r="BI476" s="201">
        <f>IF(N476="nulová",J476,0)</f>
        <v>0</v>
      </c>
      <c r="BJ476" s="18" t="s">
        <v>85</v>
      </c>
      <c r="BK476" s="201">
        <f>ROUND(I476*H476,2)</f>
        <v>0</v>
      </c>
      <c r="BL476" s="18" t="s">
        <v>154</v>
      </c>
      <c r="BM476" s="200" t="s">
        <v>507</v>
      </c>
    </row>
    <row r="477" spans="1:65" s="13" customFormat="1" ht="11.25">
      <c r="B477" s="206"/>
      <c r="C477" s="207"/>
      <c r="D477" s="202" t="s">
        <v>158</v>
      </c>
      <c r="E477" s="208" t="s">
        <v>19</v>
      </c>
      <c r="F477" s="209" t="s">
        <v>508</v>
      </c>
      <c r="G477" s="207"/>
      <c r="H477" s="208" t="s">
        <v>19</v>
      </c>
      <c r="I477" s="210"/>
      <c r="J477" s="207"/>
      <c r="K477" s="207"/>
      <c r="L477" s="211"/>
      <c r="M477" s="212"/>
      <c r="N477" s="213"/>
      <c r="O477" s="213"/>
      <c r="P477" s="213"/>
      <c r="Q477" s="213"/>
      <c r="R477" s="213"/>
      <c r="S477" s="213"/>
      <c r="T477" s="214"/>
      <c r="AT477" s="215" t="s">
        <v>158</v>
      </c>
      <c r="AU477" s="215" t="s">
        <v>87</v>
      </c>
      <c r="AV477" s="13" t="s">
        <v>85</v>
      </c>
      <c r="AW477" s="13" t="s">
        <v>34</v>
      </c>
      <c r="AX477" s="13" t="s">
        <v>77</v>
      </c>
      <c r="AY477" s="215" t="s">
        <v>148</v>
      </c>
    </row>
    <row r="478" spans="1:65" s="14" customFormat="1" ht="11.25">
      <c r="B478" s="216"/>
      <c r="C478" s="217"/>
      <c r="D478" s="202" t="s">
        <v>158</v>
      </c>
      <c r="E478" s="218" t="s">
        <v>19</v>
      </c>
      <c r="F478" s="219" t="s">
        <v>96</v>
      </c>
      <c r="G478" s="217"/>
      <c r="H478" s="220">
        <v>3</v>
      </c>
      <c r="I478" s="221"/>
      <c r="J478" s="217"/>
      <c r="K478" s="217"/>
      <c r="L478" s="222"/>
      <c r="M478" s="223"/>
      <c r="N478" s="224"/>
      <c r="O478" s="224"/>
      <c r="P478" s="224"/>
      <c r="Q478" s="224"/>
      <c r="R478" s="224"/>
      <c r="S478" s="224"/>
      <c r="T478" s="225"/>
      <c r="AT478" s="226" t="s">
        <v>158</v>
      </c>
      <c r="AU478" s="226" t="s">
        <v>87</v>
      </c>
      <c r="AV478" s="14" t="s">
        <v>87</v>
      </c>
      <c r="AW478" s="14" t="s">
        <v>34</v>
      </c>
      <c r="AX478" s="14" t="s">
        <v>77</v>
      </c>
      <c r="AY478" s="226" t="s">
        <v>148</v>
      </c>
    </row>
    <row r="479" spans="1:65" s="15" customFormat="1" ht="11.25">
      <c r="B479" s="227"/>
      <c r="C479" s="228"/>
      <c r="D479" s="202" t="s">
        <v>158</v>
      </c>
      <c r="E479" s="229" t="s">
        <v>19</v>
      </c>
      <c r="F479" s="230" t="s">
        <v>161</v>
      </c>
      <c r="G479" s="228"/>
      <c r="H479" s="231">
        <v>3</v>
      </c>
      <c r="I479" s="232"/>
      <c r="J479" s="228"/>
      <c r="K479" s="228"/>
      <c r="L479" s="233"/>
      <c r="M479" s="234"/>
      <c r="N479" s="235"/>
      <c r="O479" s="235"/>
      <c r="P479" s="235"/>
      <c r="Q479" s="235"/>
      <c r="R479" s="235"/>
      <c r="S479" s="235"/>
      <c r="T479" s="236"/>
      <c r="AT479" s="237" t="s">
        <v>158</v>
      </c>
      <c r="AU479" s="237" t="s">
        <v>87</v>
      </c>
      <c r="AV479" s="15" t="s">
        <v>154</v>
      </c>
      <c r="AW479" s="15" t="s">
        <v>34</v>
      </c>
      <c r="AX479" s="15" t="s">
        <v>85</v>
      </c>
      <c r="AY479" s="237" t="s">
        <v>148</v>
      </c>
    </row>
    <row r="480" spans="1:65" s="2" customFormat="1" ht="16.5" customHeight="1">
      <c r="A480" s="35"/>
      <c r="B480" s="36"/>
      <c r="C480" s="189" t="s">
        <v>509</v>
      </c>
      <c r="D480" s="189" t="s">
        <v>150</v>
      </c>
      <c r="E480" s="190" t="s">
        <v>510</v>
      </c>
      <c r="F480" s="191" t="s">
        <v>511</v>
      </c>
      <c r="G480" s="192" t="s">
        <v>261</v>
      </c>
      <c r="H480" s="193">
        <v>7</v>
      </c>
      <c r="I480" s="194"/>
      <c r="J480" s="195">
        <f>ROUND(I480*H480,2)</f>
        <v>0</v>
      </c>
      <c r="K480" s="191" t="s">
        <v>153</v>
      </c>
      <c r="L480" s="40"/>
      <c r="M480" s="196" t="s">
        <v>19</v>
      </c>
      <c r="N480" s="197" t="s">
        <v>48</v>
      </c>
      <c r="O480" s="65"/>
      <c r="P480" s="198">
        <f>O480*H480</f>
        <v>0</v>
      </c>
      <c r="Q480" s="198">
        <v>0.10940999999999999</v>
      </c>
      <c r="R480" s="198">
        <f>Q480*H480</f>
        <v>0.76586999999999994</v>
      </c>
      <c r="S480" s="198">
        <v>0</v>
      </c>
      <c r="T480" s="199">
        <f>S480*H480</f>
        <v>0</v>
      </c>
      <c r="U480" s="35"/>
      <c r="V480" s="35"/>
      <c r="W480" s="35"/>
      <c r="X480" s="35"/>
      <c r="Y480" s="35"/>
      <c r="Z480" s="35"/>
      <c r="AA480" s="35"/>
      <c r="AB480" s="35"/>
      <c r="AC480" s="35"/>
      <c r="AD480" s="35"/>
      <c r="AE480" s="35"/>
      <c r="AR480" s="200" t="s">
        <v>154</v>
      </c>
      <c r="AT480" s="200" t="s">
        <v>150</v>
      </c>
      <c r="AU480" s="200" t="s">
        <v>87</v>
      </c>
      <c r="AY480" s="18" t="s">
        <v>148</v>
      </c>
      <c r="BE480" s="201">
        <f>IF(N480="základní",J480,0)</f>
        <v>0</v>
      </c>
      <c r="BF480" s="201">
        <f>IF(N480="snížená",J480,0)</f>
        <v>0</v>
      </c>
      <c r="BG480" s="201">
        <f>IF(N480="zákl. přenesená",J480,0)</f>
        <v>0</v>
      </c>
      <c r="BH480" s="201">
        <f>IF(N480="sníž. přenesená",J480,0)</f>
        <v>0</v>
      </c>
      <c r="BI480" s="201">
        <f>IF(N480="nulová",J480,0)</f>
        <v>0</v>
      </c>
      <c r="BJ480" s="18" t="s">
        <v>85</v>
      </c>
      <c r="BK480" s="201">
        <f>ROUND(I480*H480,2)</f>
        <v>0</v>
      </c>
      <c r="BL480" s="18" t="s">
        <v>154</v>
      </c>
      <c r="BM480" s="200" t="s">
        <v>512</v>
      </c>
    </row>
    <row r="481" spans="1:65" s="2" customFormat="1" ht="97.5">
      <c r="A481" s="35"/>
      <c r="B481" s="36"/>
      <c r="C481" s="37"/>
      <c r="D481" s="202" t="s">
        <v>156</v>
      </c>
      <c r="E481" s="37"/>
      <c r="F481" s="203" t="s">
        <v>513</v>
      </c>
      <c r="G481" s="37"/>
      <c r="H481" s="37"/>
      <c r="I481" s="110"/>
      <c r="J481" s="37"/>
      <c r="K481" s="37"/>
      <c r="L481" s="40"/>
      <c r="M481" s="204"/>
      <c r="N481" s="205"/>
      <c r="O481" s="65"/>
      <c r="P481" s="65"/>
      <c r="Q481" s="65"/>
      <c r="R481" s="65"/>
      <c r="S481" s="65"/>
      <c r="T481" s="66"/>
      <c r="U481" s="35"/>
      <c r="V481" s="35"/>
      <c r="W481" s="35"/>
      <c r="X481" s="35"/>
      <c r="Y481" s="35"/>
      <c r="Z481" s="35"/>
      <c r="AA481" s="35"/>
      <c r="AB481" s="35"/>
      <c r="AC481" s="35"/>
      <c r="AD481" s="35"/>
      <c r="AE481" s="35"/>
      <c r="AT481" s="18" t="s">
        <v>156</v>
      </c>
      <c r="AU481" s="18" t="s">
        <v>87</v>
      </c>
    </row>
    <row r="482" spans="1:65" s="13" customFormat="1" ht="11.25">
      <c r="B482" s="206"/>
      <c r="C482" s="207"/>
      <c r="D482" s="202" t="s">
        <v>158</v>
      </c>
      <c r="E482" s="208" t="s">
        <v>19</v>
      </c>
      <c r="F482" s="209" t="s">
        <v>492</v>
      </c>
      <c r="G482" s="207"/>
      <c r="H482" s="208" t="s">
        <v>19</v>
      </c>
      <c r="I482" s="210"/>
      <c r="J482" s="207"/>
      <c r="K482" s="207"/>
      <c r="L482" s="211"/>
      <c r="M482" s="212"/>
      <c r="N482" s="213"/>
      <c r="O482" s="213"/>
      <c r="P482" s="213"/>
      <c r="Q482" s="213"/>
      <c r="R482" s="213"/>
      <c r="S482" s="213"/>
      <c r="T482" s="214"/>
      <c r="AT482" s="215" t="s">
        <v>158</v>
      </c>
      <c r="AU482" s="215" t="s">
        <v>87</v>
      </c>
      <c r="AV482" s="13" t="s">
        <v>85</v>
      </c>
      <c r="AW482" s="13" t="s">
        <v>34</v>
      </c>
      <c r="AX482" s="13" t="s">
        <v>77</v>
      </c>
      <c r="AY482" s="215" t="s">
        <v>148</v>
      </c>
    </row>
    <row r="483" spans="1:65" s="14" customFormat="1" ht="11.25">
      <c r="B483" s="216"/>
      <c r="C483" s="217"/>
      <c r="D483" s="202" t="s">
        <v>158</v>
      </c>
      <c r="E483" s="218" t="s">
        <v>19</v>
      </c>
      <c r="F483" s="219" t="s">
        <v>493</v>
      </c>
      <c r="G483" s="217"/>
      <c r="H483" s="220">
        <v>7</v>
      </c>
      <c r="I483" s="221"/>
      <c r="J483" s="217"/>
      <c r="K483" s="217"/>
      <c r="L483" s="222"/>
      <c r="M483" s="223"/>
      <c r="N483" s="224"/>
      <c r="O483" s="224"/>
      <c r="P483" s="224"/>
      <c r="Q483" s="224"/>
      <c r="R483" s="224"/>
      <c r="S483" s="224"/>
      <c r="T483" s="225"/>
      <c r="AT483" s="226" t="s">
        <v>158</v>
      </c>
      <c r="AU483" s="226" t="s">
        <v>87</v>
      </c>
      <c r="AV483" s="14" t="s">
        <v>87</v>
      </c>
      <c r="AW483" s="14" t="s">
        <v>34</v>
      </c>
      <c r="AX483" s="14" t="s">
        <v>77</v>
      </c>
      <c r="AY483" s="226" t="s">
        <v>148</v>
      </c>
    </row>
    <row r="484" spans="1:65" s="15" customFormat="1" ht="11.25">
      <c r="B484" s="227"/>
      <c r="C484" s="228"/>
      <c r="D484" s="202" t="s">
        <v>158</v>
      </c>
      <c r="E484" s="229" t="s">
        <v>19</v>
      </c>
      <c r="F484" s="230" t="s">
        <v>161</v>
      </c>
      <c r="G484" s="228"/>
      <c r="H484" s="231">
        <v>7</v>
      </c>
      <c r="I484" s="232"/>
      <c r="J484" s="228"/>
      <c r="K484" s="228"/>
      <c r="L484" s="233"/>
      <c r="M484" s="234"/>
      <c r="N484" s="235"/>
      <c r="O484" s="235"/>
      <c r="P484" s="235"/>
      <c r="Q484" s="235"/>
      <c r="R484" s="235"/>
      <c r="S484" s="235"/>
      <c r="T484" s="236"/>
      <c r="AT484" s="237" t="s">
        <v>158</v>
      </c>
      <c r="AU484" s="237" t="s">
        <v>87</v>
      </c>
      <c r="AV484" s="15" t="s">
        <v>154</v>
      </c>
      <c r="AW484" s="15" t="s">
        <v>34</v>
      </c>
      <c r="AX484" s="15" t="s">
        <v>85</v>
      </c>
      <c r="AY484" s="237" t="s">
        <v>148</v>
      </c>
    </row>
    <row r="485" spans="1:65" s="2" customFormat="1" ht="16.5" customHeight="1">
      <c r="A485" s="35"/>
      <c r="B485" s="36"/>
      <c r="C485" s="238" t="s">
        <v>514</v>
      </c>
      <c r="D485" s="238" t="s">
        <v>231</v>
      </c>
      <c r="E485" s="239" t="s">
        <v>515</v>
      </c>
      <c r="F485" s="240" t="s">
        <v>516</v>
      </c>
      <c r="G485" s="241" t="s">
        <v>261</v>
      </c>
      <c r="H485" s="242">
        <v>7</v>
      </c>
      <c r="I485" s="243"/>
      <c r="J485" s="244">
        <f>ROUND(I485*H485,2)</f>
        <v>0</v>
      </c>
      <c r="K485" s="240" t="s">
        <v>153</v>
      </c>
      <c r="L485" s="245"/>
      <c r="M485" s="246" t="s">
        <v>19</v>
      </c>
      <c r="N485" s="247" t="s">
        <v>48</v>
      </c>
      <c r="O485" s="65"/>
      <c r="P485" s="198">
        <f>O485*H485</f>
        <v>0</v>
      </c>
      <c r="Q485" s="198">
        <v>6.4999999999999997E-3</v>
      </c>
      <c r="R485" s="198">
        <f>Q485*H485</f>
        <v>4.5499999999999999E-2</v>
      </c>
      <c r="S485" s="198">
        <v>0</v>
      </c>
      <c r="T485" s="199">
        <f>S485*H485</f>
        <v>0</v>
      </c>
      <c r="U485" s="35"/>
      <c r="V485" s="35"/>
      <c r="W485" s="35"/>
      <c r="X485" s="35"/>
      <c r="Y485" s="35"/>
      <c r="Z485" s="35"/>
      <c r="AA485" s="35"/>
      <c r="AB485" s="35"/>
      <c r="AC485" s="35"/>
      <c r="AD485" s="35"/>
      <c r="AE485" s="35"/>
      <c r="AR485" s="200" t="s">
        <v>201</v>
      </c>
      <c r="AT485" s="200" t="s">
        <v>231</v>
      </c>
      <c r="AU485" s="200" t="s">
        <v>87</v>
      </c>
      <c r="AY485" s="18" t="s">
        <v>148</v>
      </c>
      <c r="BE485" s="201">
        <f>IF(N485="základní",J485,0)</f>
        <v>0</v>
      </c>
      <c r="BF485" s="201">
        <f>IF(N485="snížená",J485,0)</f>
        <v>0</v>
      </c>
      <c r="BG485" s="201">
        <f>IF(N485="zákl. přenesená",J485,0)</f>
        <v>0</v>
      </c>
      <c r="BH485" s="201">
        <f>IF(N485="sníž. přenesená",J485,0)</f>
        <v>0</v>
      </c>
      <c r="BI485" s="201">
        <f>IF(N485="nulová",J485,0)</f>
        <v>0</v>
      </c>
      <c r="BJ485" s="18" t="s">
        <v>85</v>
      </c>
      <c r="BK485" s="201">
        <f>ROUND(I485*H485,2)</f>
        <v>0</v>
      </c>
      <c r="BL485" s="18" t="s">
        <v>154</v>
      </c>
      <c r="BM485" s="200" t="s">
        <v>517</v>
      </c>
    </row>
    <row r="486" spans="1:65" s="13" customFormat="1" ht="11.25">
      <c r="B486" s="206"/>
      <c r="C486" s="207"/>
      <c r="D486" s="202" t="s">
        <v>158</v>
      </c>
      <c r="E486" s="208" t="s">
        <v>19</v>
      </c>
      <c r="F486" s="209" t="s">
        <v>492</v>
      </c>
      <c r="G486" s="207"/>
      <c r="H486" s="208" t="s">
        <v>19</v>
      </c>
      <c r="I486" s="210"/>
      <c r="J486" s="207"/>
      <c r="K486" s="207"/>
      <c r="L486" s="211"/>
      <c r="M486" s="212"/>
      <c r="N486" s="213"/>
      <c r="O486" s="213"/>
      <c r="P486" s="213"/>
      <c r="Q486" s="213"/>
      <c r="R486" s="213"/>
      <c r="S486" s="213"/>
      <c r="T486" s="214"/>
      <c r="AT486" s="215" t="s">
        <v>158</v>
      </c>
      <c r="AU486" s="215" t="s">
        <v>87</v>
      </c>
      <c r="AV486" s="13" t="s">
        <v>85</v>
      </c>
      <c r="AW486" s="13" t="s">
        <v>34</v>
      </c>
      <c r="AX486" s="13" t="s">
        <v>77</v>
      </c>
      <c r="AY486" s="215" t="s">
        <v>148</v>
      </c>
    </row>
    <row r="487" spans="1:65" s="14" customFormat="1" ht="11.25">
      <c r="B487" s="216"/>
      <c r="C487" s="217"/>
      <c r="D487" s="202" t="s">
        <v>158</v>
      </c>
      <c r="E487" s="218" t="s">
        <v>19</v>
      </c>
      <c r="F487" s="219" t="s">
        <v>493</v>
      </c>
      <c r="G487" s="217"/>
      <c r="H487" s="220">
        <v>7</v>
      </c>
      <c r="I487" s="221"/>
      <c r="J487" s="217"/>
      <c r="K487" s="217"/>
      <c r="L487" s="222"/>
      <c r="M487" s="223"/>
      <c r="N487" s="224"/>
      <c r="O487" s="224"/>
      <c r="P487" s="224"/>
      <c r="Q487" s="224"/>
      <c r="R487" s="224"/>
      <c r="S487" s="224"/>
      <c r="T487" s="225"/>
      <c r="AT487" s="226" t="s">
        <v>158</v>
      </c>
      <c r="AU487" s="226" t="s">
        <v>87</v>
      </c>
      <c r="AV487" s="14" t="s">
        <v>87</v>
      </c>
      <c r="AW487" s="14" t="s">
        <v>34</v>
      </c>
      <c r="AX487" s="14" t="s">
        <v>77</v>
      </c>
      <c r="AY487" s="226" t="s">
        <v>148</v>
      </c>
    </row>
    <row r="488" spans="1:65" s="15" customFormat="1" ht="11.25">
      <c r="B488" s="227"/>
      <c r="C488" s="228"/>
      <c r="D488" s="202" t="s">
        <v>158</v>
      </c>
      <c r="E488" s="229" t="s">
        <v>19</v>
      </c>
      <c r="F488" s="230" t="s">
        <v>161</v>
      </c>
      <c r="G488" s="228"/>
      <c r="H488" s="231">
        <v>7</v>
      </c>
      <c r="I488" s="232"/>
      <c r="J488" s="228"/>
      <c r="K488" s="228"/>
      <c r="L488" s="233"/>
      <c r="M488" s="234"/>
      <c r="N488" s="235"/>
      <c r="O488" s="235"/>
      <c r="P488" s="235"/>
      <c r="Q488" s="235"/>
      <c r="R488" s="235"/>
      <c r="S488" s="235"/>
      <c r="T488" s="236"/>
      <c r="AT488" s="237" t="s">
        <v>158</v>
      </c>
      <c r="AU488" s="237" t="s">
        <v>87</v>
      </c>
      <c r="AV488" s="15" t="s">
        <v>154</v>
      </c>
      <c r="AW488" s="15" t="s">
        <v>34</v>
      </c>
      <c r="AX488" s="15" t="s">
        <v>85</v>
      </c>
      <c r="AY488" s="237" t="s">
        <v>148</v>
      </c>
    </row>
    <row r="489" spans="1:65" s="2" customFormat="1" ht="16.5" customHeight="1">
      <c r="A489" s="35"/>
      <c r="B489" s="36"/>
      <c r="C489" s="189" t="s">
        <v>518</v>
      </c>
      <c r="D489" s="189" t="s">
        <v>150</v>
      </c>
      <c r="E489" s="190" t="s">
        <v>519</v>
      </c>
      <c r="F489" s="191" t="s">
        <v>520</v>
      </c>
      <c r="G489" s="192" t="s">
        <v>106</v>
      </c>
      <c r="H489" s="193">
        <v>723</v>
      </c>
      <c r="I489" s="194"/>
      <c r="J489" s="195">
        <f>ROUND(I489*H489,2)</f>
        <v>0</v>
      </c>
      <c r="K489" s="191" t="s">
        <v>153</v>
      </c>
      <c r="L489" s="40"/>
      <c r="M489" s="196" t="s">
        <v>19</v>
      </c>
      <c r="N489" s="197" t="s">
        <v>48</v>
      </c>
      <c r="O489" s="65"/>
      <c r="P489" s="198">
        <f>O489*H489</f>
        <v>0</v>
      </c>
      <c r="Q489" s="198">
        <v>6.4999999999999997E-4</v>
      </c>
      <c r="R489" s="198">
        <f>Q489*H489</f>
        <v>0.46994999999999998</v>
      </c>
      <c r="S489" s="198">
        <v>0</v>
      </c>
      <c r="T489" s="199">
        <f>S489*H489</f>
        <v>0</v>
      </c>
      <c r="U489" s="35"/>
      <c r="V489" s="35"/>
      <c r="W489" s="35"/>
      <c r="X489" s="35"/>
      <c r="Y489" s="35"/>
      <c r="Z489" s="35"/>
      <c r="AA489" s="35"/>
      <c r="AB489" s="35"/>
      <c r="AC489" s="35"/>
      <c r="AD489" s="35"/>
      <c r="AE489" s="35"/>
      <c r="AR489" s="200" t="s">
        <v>154</v>
      </c>
      <c r="AT489" s="200" t="s">
        <v>150</v>
      </c>
      <c r="AU489" s="200" t="s">
        <v>87</v>
      </c>
      <c r="AY489" s="18" t="s">
        <v>148</v>
      </c>
      <c r="BE489" s="201">
        <f>IF(N489="základní",J489,0)</f>
        <v>0</v>
      </c>
      <c r="BF489" s="201">
        <f>IF(N489="snížená",J489,0)</f>
        <v>0</v>
      </c>
      <c r="BG489" s="201">
        <f>IF(N489="zákl. přenesená",J489,0)</f>
        <v>0</v>
      </c>
      <c r="BH489" s="201">
        <f>IF(N489="sníž. přenesená",J489,0)</f>
        <v>0</v>
      </c>
      <c r="BI489" s="201">
        <f>IF(N489="nulová",J489,0)</f>
        <v>0</v>
      </c>
      <c r="BJ489" s="18" t="s">
        <v>85</v>
      </c>
      <c r="BK489" s="201">
        <f>ROUND(I489*H489,2)</f>
        <v>0</v>
      </c>
      <c r="BL489" s="18" t="s">
        <v>154</v>
      </c>
      <c r="BM489" s="200" t="s">
        <v>521</v>
      </c>
    </row>
    <row r="490" spans="1:65" s="2" customFormat="1" ht="107.25">
      <c r="A490" s="35"/>
      <c r="B490" s="36"/>
      <c r="C490" s="37"/>
      <c r="D490" s="202" t="s">
        <v>156</v>
      </c>
      <c r="E490" s="37"/>
      <c r="F490" s="203" t="s">
        <v>522</v>
      </c>
      <c r="G490" s="37"/>
      <c r="H490" s="37"/>
      <c r="I490" s="110"/>
      <c r="J490" s="37"/>
      <c r="K490" s="37"/>
      <c r="L490" s="40"/>
      <c r="M490" s="204"/>
      <c r="N490" s="205"/>
      <c r="O490" s="65"/>
      <c r="P490" s="65"/>
      <c r="Q490" s="65"/>
      <c r="R490" s="65"/>
      <c r="S490" s="65"/>
      <c r="T490" s="66"/>
      <c r="U490" s="35"/>
      <c r="V490" s="35"/>
      <c r="W490" s="35"/>
      <c r="X490" s="35"/>
      <c r="Y490" s="35"/>
      <c r="Z490" s="35"/>
      <c r="AA490" s="35"/>
      <c r="AB490" s="35"/>
      <c r="AC490" s="35"/>
      <c r="AD490" s="35"/>
      <c r="AE490" s="35"/>
      <c r="AT490" s="18" t="s">
        <v>156</v>
      </c>
      <c r="AU490" s="18" t="s">
        <v>87</v>
      </c>
    </row>
    <row r="491" spans="1:65" s="13" customFormat="1" ht="11.25">
      <c r="B491" s="206"/>
      <c r="C491" s="207"/>
      <c r="D491" s="202" t="s">
        <v>158</v>
      </c>
      <c r="E491" s="208" t="s">
        <v>19</v>
      </c>
      <c r="F491" s="209" t="s">
        <v>523</v>
      </c>
      <c r="G491" s="207"/>
      <c r="H491" s="208" t="s">
        <v>19</v>
      </c>
      <c r="I491" s="210"/>
      <c r="J491" s="207"/>
      <c r="K491" s="207"/>
      <c r="L491" s="211"/>
      <c r="M491" s="212"/>
      <c r="N491" s="213"/>
      <c r="O491" s="213"/>
      <c r="P491" s="213"/>
      <c r="Q491" s="213"/>
      <c r="R491" s="213"/>
      <c r="S491" s="213"/>
      <c r="T491" s="214"/>
      <c r="AT491" s="215" t="s">
        <v>158</v>
      </c>
      <c r="AU491" s="215" t="s">
        <v>87</v>
      </c>
      <c r="AV491" s="13" t="s">
        <v>85</v>
      </c>
      <c r="AW491" s="13" t="s">
        <v>34</v>
      </c>
      <c r="AX491" s="13" t="s">
        <v>77</v>
      </c>
      <c r="AY491" s="215" t="s">
        <v>148</v>
      </c>
    </row>
    <row r="492" spans="1:65" s="14" customFormat="1" ht="11.25">
      <c r="B492" s="216"/>
      <c r="C492" s="217"/>
      <c r="D492" s="202" t="s">
        <v>158</v>
      </c>
      <c r="E492" s="218" t="s">
        <v>19</v>
      </c>
      <c r="F492" s="219" t="s">
        <v>524</v>
      </c>
      <c r="G492" s="217"/>
      <c r="H492" s="220">
        <v>723</v>
      </c>
      <c r="I492" s="221"/>
      <c r="J492" s="217"/>
      <c r="K492" s="217"/>
      <c r="L492" s="222"/>
      <c r="M492" s="223"/>
      <c r="N492" s="224"/>
      <c r="O492" s="224"/>
      <c r="P492" s="224"/>
      <c r="Q492" s="224"/>
      <c r="R492" s="224"/>
      <c r="S492" s="224"/>
      <c r="T492" s="225"/>
      <c r="AT492" s="226" t="s">
        <v>158</v>
      </c>
      <c r="AU492" s="226" t="s">
        <v>87</v>
      </c>
      <c r="AV492" s="14" t="s">
        <v>87</v>
      </c>
      <c r="AW492" s="14" t="s">
        <v>34</v>
      </c>
      <c r="AX492" s="14" t="s">
        <v>77</v>
      </c>
      <c r="AY492" s="226" t="s">
        <v>148</v>
      </c>
    </row>
    <row r="493" spans="1:65" s="15" customFormat="1" ht="11.25">
      <c r="B493" s="227"/>
      <c r="C493" s="228"/>
      <c r="D493" s="202" t="s">
        <v>158</v>
      </c>
      <c r="E493" s="229" t="s">
        <v>19</v>
      </c>
      <c r="F493" s="230" t="s">
        <v>161</v>
      </c>
      <c r="G493" s="228"/>
      <c r="H493" s="231">
        <v>723</v>
      </c>
      <c r="I493" s="232"/>
      <c r="J493" s="228"/>
      <c r="K493" s="228"/>
      <c r="L493" s="233"/>
      <c r="M493" s="234"/>
      <c r="N493" s="235"/>
      <c r="O493" s="235"/>
      <c r="P493" s="235"/>
      <c r="Q493" s="235"/>
      <c r="R493" s="235"/>
      <c r="S493" s="235"/>
      <c r="T493" s="236"/>
      <c r="AT493" s="237" t="s">
        <v>158</v>
      </c>
      <c r="AU493" s="237" t="s">
        <v>87</v>
      </c>
      <c r="AV493" s="15" t="s">
        <v>154</v>
      </c>
      <c r="AW493" s="15" t="s">
        <v>34</v>
      </c>
      <c r="AX493" s="15" t="s">
        <v>85</v>
      </c>
      <c r="AY493" s="237" t="s">
        <v>148</v>
      </c>
    </row>
    <row r="494" spans="1:65" s="2" customFormat="1" ht="16.5" customHeight="1">
      <c r="A494" s="35"/>
      <c r="B494" s="36"/>
      <c r="C494" s="189" t="s">
        <v>525</v>
      </c>
      <c r="D494" s="189" t="s">
        <v>150</v>
      </c>
      <c r="E494" s="190" t="s">
        <v>526</v>
      </c>
      <c r="F494" s="191" t="s">
        <v>527</v>
      </c>
      <c r="G494" s="192" t="s">
        <v>106</v>
      </c>
      <c r="H494" s="193">
        <v>52</v>
      </c>
      <c r="I494" s="194"/>
      <c r="J494" s="195">
        <f>ROUND(I494*H494,2)</f>
        <v>0</v>
      </c>
      <c r="K494" s="191" t="s">
        <v>153</v>
      </c>
      <c r="L494" s="40"/>
      <c r="M494" s="196" t="s">
        <v>19</v>
      </c>
      <c r="N494" s="197" t="s">
        <v>48</v>
      </c>
      <c r="O494" s="65"/>
      <c r="P494" s="198">
        <f>O494*H494</f>
        <v>0</v>
      </c>
      <c r="Q494" s="198">
        <v>3.8000000000000002E-4</v>
      </c>
      <c r="R494" s="198">
        <f>Q494*H494</f>
        <v>1.976E-2</v>
      </c>
      <c r="S494" s="198">
        <v>0</v>
      </c>
      <c r="T494" s="199">
        <f>S494*H494</f>
        <v>0</v>
      </c>
      <c r="U494" s="35"/>
      <c r="V494" s="35"/>
      <c r="W494" s="35"/>
      <c r="X494" s="35"/>
      <c r="Y494" s="35"/>
      <c r="Z494" s="35"/>
      <c r="AA494" s="35"/>
      <c r="AB494" s="35"/>
      <c r="AC494" s="35"/>
      <c r="AD494" s="35"/>
      <c r="AE494" s="35"/>
      <c r="AR494" s="200" t="s">
        <v>154</v>
      </c>
      <c r="AT494" s="200" t="s">
        <v>150</v>
      </c>
      <c r="AU494" s="200" t="s">
        <v>87</v>
      </c>
      <c r="AY494" s="18" t="s">
        <v>148</v>
      </c>
      <c r="BE494" s="201">
        <f>IF(N494="základní",J494,0)</f>
        <v>0</v>
      </c>
      <c r="BF494" s="201">
        <f>IF(N494="snížená",J494,0)</f>
        <v>0</v>
      </c>
      <c r="BG494" s="201">
        <f>IF(N494="zákl. přenesená",J494,0)</f>
        <v>0</v>
      </c>
      <c r="BH494" s="201">
        <f>IF(N494="sníž. přenesená",J494,0)</f>
        <v>0</v>
      </c>
      <c r="BI494" s="201">
        <f>IF(N494="nulová",J494,0)</f>
        <v>0</v>
      </c>
      <c r="BJ494" s="18" t="s">
        <v>85</v>
      </c>
      <c r="BK494" s="201">
        <f>ROUND(I494*H494,2)</f>
        <v>0</v>
      </c>
      <c r="BL494" s="18" t="s">
        <v>154</v>
      </c>
      <c r="BM494" s="200" t="s">
        <v>528</v>
      </c>
    </row>
    <row r="495" spans="1:65" s="2" customFormat="1" ht="107.25">
      <c r="A495" s="35"/>
      <c r="B495" s="36"/>
      <c r="C495" s="37"/>
      <c r="D495" s="202" t="s">
        <v>156</v>
      </c>
      <c r="E495" s="37"/>
      <c r="F495" s="203" t="s">
        <v>522</v>
      </c>
      <c r="G495" s="37"/>
      <c r="H495" s="37"/>
      <c r="I495" s="110"/>
      <c r="J495" s="37"/>
      <c r="K495" s="37"/>
      <c r="L495" s="40"/>
      <c r="M495" s="204"/>
      <c r="N495" s="205"/>
      <c r="O495" s="65"/>
      <c r="P495" s="65"/>
      <c r="Q495" s="65"/>
      <c r="R495" s="65"/>
      <c r="S495" s="65"/>
      <c r="T495" s="66"/>
      <c r="U495" s="35"/>
      <c r="V495" s="35"/>
      <c r="W495" s="35"/>
      <c r="X495" s="35"/>
      <c r="Y495" s="35"/>
      <c r="Z495" s="35"/>
      <c r="AA495" s="35"/>
      <c r="AB495" s="35"/>
      <c r="AC495" s="35"/>
      <c r="AD495" s="35"/>
      <c r="AE495" s="35"/>
      <c r="AT495" s="18" t="s">
        <v>156</v>
      </c>
      <c r="AU495" s="18" t="s">
        <v>87</v>
      </c>
    </row>
    <row r="496" spans="1:65" s="13" customFormat="1" ht="11.25">
      <c r="B496" s="206"/>
      <c r="C496" s="207"/>
      <c r="D496" s="202" t="s">
        <v>158</v>
      </c>
      <c r="E496" s="208" t="s">
        <v>19</v>
      </c>
      <c r="F496" s="209" t="s">
        <v>529</v>
      </c>
      <c r="G496" s="207"/>
      <c r="H496" s="208" t="s">
        <v>19</v>
      </c>
      <c r="I496" s="210"/>
      <c r="J496" s="207"/>
      <c r="K496" s="207"/>
      <c r="L496" s="211"/>
      <c r="M496" s="212"/>
      <c r="N496" s="213"/>
      <c r="O496" s="213"/>
      <c r="P496" s="213"/>
      <c r="Q496" s="213"/>
      <c r="R496" s="213"/>
      <c r="S496" s="213"/>
      <c r="T496" s="214"/>
      <c r="AT496" s="215" t="s">
        <v>158</v>
      </c>
      <c r="AU496" s="215" t="s">
        <v>87</v>
      </c>
      <c r="AV496" s="13" t="s">
        <v>85</v>
      </c>
      <c r="AW496" s="13" t="s">
        <v>34</v>
      </c>
      <c r="AX496" s="13" t="s">
        <v>77</v>
      </c>
      <c r="AY496" s="215" t="s">
        <v>148</v>
      </c>
    </row>
    <row r="497" spans="1:65" s="14" customFormat="1" ht="11.25">
      <c r="B497" s="216"/>
      <c r="C497" s="217"/>
      <c r="D497" s="202" t="s">
        <v>158</v>
      </c>
      <c r="E497" s="218" t="s">
        <v>19</v>
      </c>
      <c r="F497" s="219" t="s">
        <v>530</v>
      </c>
      <c r="G497" s="217"/>
      <c r="H497" s="220">
        <v>52</v>
      </c>
      <c r="I497" s="221"/>
      <c r="J497" s="217"/>
      <c r="K497" s="217"/>
      <c r="L497" s="222"/>
      <c r="M497" s="223"/>
      <c r="N497" s="224"/>
      <c r="O497" s="224"/>
      <c r="P497" s="224"/>
      <c r="Q497" s="224"/>
      <c r="R497" s="224"/>
      <c r="S497" s="224"/>
      <c r="T497" s="225"/>
      <c r="AT497" s="226" t="s">
        <v>158</v>
      </c>
      <c r="AU497" s="226" t="s">
        <v>87</v>
      </c>
      <c r="AV497" s="14" t="s">
        <v>87</v>
      </c>
      <c r="AW497" s="14" t="s">
        <v>34</v>
      </c>
      <c r="AX497" s="14" t="s">
        <v>77</v>
      </c>
      <c r="AY497" s="226" t="s">
        <v>148</v>
      </c>
    </row>
    <row r="498" spans="1:65" s="15" customFormat="1" ht="11.25">
      <c r="B498" s="227"/>
      <c r="C498" s="228"/>
      <c r="D498" s="202" t="s">
        <v>158</v>
      </c>
      <c r="E498" s="229" t="s">
        <v>19</v>
      </c>
      <c r="F498" s="230" t="s">
        <v>161</v>
      </c>
      <c r="G498" s="228"/>
      <c r="H498" s="231">
        <v>52</v>
      </c>
      <c r="I498" s="232"/>
      <c r="J498" s="228"/>
      <c r="K498" s="228"/>
      <c r="L498" s="233"/>
      <c r="M498" s="234"/>
      <c r="N498" s="235"/>
      <c r="O498" s="235"/>
      <c r="P498" s="235"/>
      <c r="Q498" s="235"/>
      <c r="R498" s="235"/>
      <c r="S498" s="235"/>
      <c r="T498" s="236"/>
      <c r="AT498" s="237" t="s">
        <v>158</v>
      </c>
      <c r="AU498" s="237" t="s">
        <v>87</v>
      </c>
      <c r="AV498" s="15" t="s">
        <v>154</v>
      </c>
      <c r="AW498" s="15" t="s">
        <v>34</v>
      </c>
      <c r="AX498" s="15" t="s">
        <v>85</v>
      </c>
      <c r="AY498" s="237" t="s">
        <v>148</v>
      </c>
    </row>
    <row r="499" spans="1:65" s="2" customFormat="1" ht="33" customHeight="1">
      <c r="A499" s="35"/>
      <c r="B499" s="36"/>
      <c r="C499" s="189" t="s">
        <v>531</v>
      </c>
      <c r="D499" s="189" t="s">
        <v>150</v>
      </c>
      <c r="E499" s="190" t="s">
        <v>532</v>
      </c>
      <c r="F499" s="191" t="s">
        <v>533</v>
      </c>
      <c r="G499" s="192" t="s">
        <v>106</v>
      </c>
      <c r="H499" s="193">
        <v>825.60199999999998</v>
      </c>
      <c r="I499" s="194"/>
      <c r="J499" s="195">
        <f>ROUND(I499*H499,2)</f>
        <v>0</v>
      </c>
      <c r="K499" s="191" t="s">
        <v>153</v>
      </c>
      <c r="L499" s="40"/>
      <c r="M499" s="196" t="s">
        <v>19</v>
      </c>
      <c r="N499" s="197" t="s">
        <v>48</v>
      </c>
      <c r="O499" s="65"/>
      <c r="P499" s="198">
        <f>O499*H499</f>
        <v>0</v>
      </c>
      <c r="Q499" s="198">
        <v>8.0879999999999994E-2</v>
      </c>
      <c r="R499" s="198">
        <f>Q499*H499</f>
        <v>66.774689759999987</v>
      </c>
      <c r="S499" s="198">
        <v>0</v>
      </c>
      <c r="T499" s="199">
        <f>S499*H499</f>
        <v>0</v>
      </c>
      <c r="U499" s="35"/>
      <c r="V499" s="35"/>
      <c r="W499" s="35"/>
      <c r="X499" s="35"/>
      <c r="Y499" s="35"/>
      <c r="Z499" s="35"/>
      <c r="AA499" s="35"/>
      <c r="AB499" s="35"/>
      <c r="AC499" s="35"/>
      <c r="AD499" s="35"/>
      <c r="AE499" s="35"/>
      <c r="AR499" s="200" t="s">
        <v>154</v>
      </c>
      <c r="AT499" s="200" t="s">
        <v>150</v>
      </c>
      <c r="AU499" s="200" t="s">
        <v>87</v>
      </c>
      <c r="AY499" s="18" t="s">
        <v>148</v>
      </c>
      <c r="BE499" s="201">
        <f>IF(N499="základní",J499,0)</f>
        <v>0</v>
      </c>
      <c r="BF499" s="201">
        <f>IF(N499="snížená",J499,0)</f>
        <v>0</v>
      </c>
      <c r="BG499" s="201">
        <f>IF(N499="zákl. přenesená",J499,0)</f>
        <v>0</v>
      </c>
      <c r="BH499" s="201">
        <f>IF(N499="sníž. přenesená",J499,0)</f>
        <v>0</v>
      </c>
      <c r="BI499" s="201">
        <f>IF(N499="nulová",J499,0)</f>
        <v>0</v>
      </c>
      <c r="BJ499" s="18" t="s">
        <v>85</v>
      </c>
      <c r="BK499" s="201">
        <f>ROUND(I499*H499,2)</f>
        <v>0</v>
      </c>
      <c r="BL499" s="18" t="s">
        <v>154</v>
      </c>
      <c r="BM499" s="200" t="s">
        <v>534</v>
      </c>
    </row>
    <row r="500" spans="1:65" s="2" customFormat="1" ht="78">
      <c r="A500" s="35"/>
      <c r="B500" s="36"/>
      <c r="C500" s="37"/>
      <c r="D500" s="202" t="s">
        <v>156</v>
      </c>
      <c r="E500" s="37"/>
      <c r="F500" s="203" t="s">
        <v>535</v>
      </c>
      <c r="G500" s="37"/>
      <c r="H500" s="37"/>
      <c r="I500" s="110"/>
      <c r="J500" s="37"/>
      <c r="K500" s="37"/>
      <c r="L500" s="40"/>
      <c r="M500" s="204"/>
      <c r="N500" s="205"/>
      <c r="O500" s="65"/>
      <c r="P500" s="65"/>
      <c r="Q500" s="65"/>
      <c r="R500" s="65"/>
      <c r="S500" s="65"/>
      <c r="T500" s="66"/>
      <c r="U500" s="35"/>
      <c r="V500" s="35"/>
      <c r="W500" s="35"/>
      <c r="X500" s="35"/>
      <c r="Y500" s="35"/>
      <c r="Z500" s="35"/>
      <c r="AA500" s="35"/>
      <c r="AB500" s="35"/>
      <c r="AC500" s="35"/>
      <c r="AD500" s="35"/>
      <c r="AE500" s="35"/>
      <c r="AT500" s="18" t="s">
        <v>156</v>
      </c>
      <c r="AU500" s="18" t="s">
        <v>87</v>
      </c>
    </row>
    <row r="501" spans="1:65" s="13" customFormat="1" ht="11.25">
      <c r="B501" s="206"/>
      <c r="C501" s="207"/>
      <c r="D501" s="202" t="s">
        <v>158</v>
      </c>
      <c r="E501" s="208" t="s">
        <v>19</v>
      </c>
      <c r="F501" s="209" t="s">
        <v>536</v>
      </c>
      <c r="G501" s="207"/>
      <c r="H501" s="208" t="s">
        <v>19</v>
      </c>
      <c r="I501" s="210"/>
      <c r="J501" s="207"/>
      <c r="K501" s="207"/>
      <c r="L501" s="211"/>
      <c r="M501" s="212"/>
      <c r="N501" s="213"/>
      <c r="O501" s="213"/>
      <c r="P501" s="213"/>
      <c r="Q501" s="213"/>
      <c r="R501" s="213"/>
      <c r="S501" s="213"/>
      <c r="T501" s="214"/>
      <c r="AT501" s="215" t="s">
        <v>158</v>
      </c>
      <c r="AU501" s="215" t="s">
        <v>87</v>
      </c>
      <c r="AV501" s="13" t="s">
        <v>85</v>
      </c>
      <c r="AW501" s="13" t="s">
        <v>34</v>
      </c>
      <c r="AX501" s="13" t="s">
        <v>77</v>
      </c>
      <c r="AY501" s="215" t="s">
        <v>148</v>
      </c>
    </row>
    <row r="502" spans="1:65" s="14" customFormat="1" ht="11.25">
      <c r="B502" s="216"/>
      <c r="C502" s="217"/>
      <c r="D502" s="202" t="s">
        <v>158</v>
      </c>
      <c r="E502" s="218" t="s">
        <v>19</v>
      </c>
      <c r="F502" s="219" t="s">
        <v>104</v>
      </c>
      <c r="G502" s="217"/>
      <c r="H502" s="220">
        <v>825.60199999999998</v>
      </c>
      <c r="I502" s="221"/>
      <c r="J502" s="217"/>
      <c r="K502" s="217"/>
      <c r="L502" s="222"/>
      <c r="M502" s="223"/>
      <c r="N502" s="224"/>
      <c r="O502" s="224"/>
      <c r="P502" s="224"/>
      <c r="Q502" s="224"/>
      <c r="R502" s="224"/>
      <c r="S502" s="224"/>
      <c r="T502" s="225"/>
      <c r="AT502" s="226" t="s">
        <v>158</v>
      </c>
      <c r="AU502" s="226" t="s">
        <v>87</v>
      </c>
      <c r="AV502" s="14" t="s">
        <v>87</v>
      </c>
      <c r="AW502" s="14" t="s">
        <v>34</v>
      </c>
      <c r="AX502" s="14" t="s">
        <v>77</v>
      </c>
      <c r="AY502" s="226" t="s">
        <v>148</v>
      </c>
    </row>
    <row r="503" spans="1:65" s="15" customFormat="1" ht="11.25">
      <c r="B503" s="227"/>
      <c r="C503" s="228"/>
      <c r="D503" s="202" t="s">
        <v>158</v>
      </c>
      <c r="E503" s="229" t="s">
        <v>19</v>
      </c>
      <c r="F503" s="230" t="s">
        <v>161</v>
      </c>
      <c r="G503" s="228"/>
      <c r="H503" s="231">
        <v>825.60199999999998</v>
      </c>
      <c r="I503" s="232"/>
      <c r="J503" s="228"/>
      <c r="K503" s="228"/>
      <c r="L503" s="233"/>
      <c r="M503" s="234"/>
      <c r="N503" s="235"/>
      <c r="O503" s="235"/>
      <c r="P503" s="235"/>
      <c r="Q503" s="235"/>
      <c r="R503" s="235"/>
      <c r="S503" s="235"/>
      <c r="T503" s="236"/>
      <c r="AT503" s="237" t="s">
        <v>158</v>
      </c>
      <c r="AU503" s="237" t="s">
        <v>87</v>
      </c>
      <c r="AV503" s="15" t="s">
        <v>154</v>
      </c>
      <c r="AW503" s="15" t="s">
        <v>34</v>
      </c>
      <c r="AX503" s="15" t="s">
        <v>85</v>
      </c>
      <c r="AY503" s="237" t="s">
        <v>148</v>
      </c>
    </row>
    <row r="504" spans="1:65" s="2" customFormat="1" ht="16.5" customHeight="1">
      <c r="A504" s="35"/>
      <c r="B504" s="36"/>
      <c r="C504" s="238" t="s">
        <v>537</v>
      </c>
      <c r="D504" s="238" t="s">
        <v>231</v>
      </c>
      <c r="E504" s="239" t="s">
        <v>538</v>
      </c>
      <c r="F504" s="240" t="s">
        <v>539</v>
      </c>
      <c r="G504" s="241" t="s">
        <v>261</v>
      </c>
      <c r="H504" s="242">
        <v>3368.4560000000001</v>
      </c>
      <c r="I504" s="243"/>
      <c r="J504" s="244">
        <f>ROUND(I504*H504,2)</f>
        <v>0</v>
      </c>
      <c r="K504" s="240" t="s">
        <v>19</v>
      </c>
      <c r="L504" s="245"/>
      <c r="M504" s="246" t="s">
        <v>19</v>
      </c>
      <c r="N504" s="247" t="s">
        <v>48</v>
      </c>
      <c r="O504" s="65"/>
      <c r="P504" s="198">
        <f>O504*H504</f>
        <v>0</v>
      </c>
      <c r="Q504" s="198">
        <v>8.0000000000000002E-3</v>
      </c>
      <c r="R504" s="198">
        <f>Q504*H504</f>
        <v>26.947648000000001</v>
      </c>
      <c r="S504" s="198">
        <v>0</v>
      </c>
      <c r="T504" s="199">
        <f>S504*H504</f>
        <v>0</v>
      </c>
      <c r="U504" s="35"/>
      <c r="V504" s="35"/>
      <c r="W504" s="35"/>
      <c r="X504" s="35"/>
      <c r="Y504" s="35"/>
      <c r="Z504" s="35"/>
      <c r="AA504" s="35"/>
      <c r="AB504" s="35"/>
      <c r="AC504" s="35"/>
      <c r="AD504" s="35"/>
      <c r="AE504" s="35"/>
      <c r="AR504" s="200" t="s">
        <v>201</v>
      </c>
      <c r="AT504" s="200" t="s">
        <v>231</v>
      </c>
      <c r="AU504" s="200" t="s">
        <v>87</v>
      </c>
      <c r="AY504" s="18" t="s">
        <v>148</v>
      </c>
      <c r="BE504" s="201">
        <f>IF(N504="základní",J504,0)</f>
        <v>0</v>
      </c>
      <c r="BF504" s="201">
        <f>IF(N504="snížená",J504,0)</f>
        <v>0</v>
      </c>
      <c r="BG504" s="201">
        <f>IF(N504="zákl. přenesená",J504,0)</f>
        <v>0</v>
      </c>
      <c r="BH504" s="201">
        <f>IF(N504="sníž. přenesená",J504,0)</f>
        <v>0</v>
      </c>
      <c r="BI504" s="201">
        <f>IF(N504="nulová",J504,0)</f>
        <v>0</v>
      </c>
      <c r="BJ504" s="18" t="s">
        <v>85</v>
      </c>
      <c r="BK504" s="201">
        <f>ROUND(I504*H504,2)</f>
        <v>0</v>
      </c>
      <c r="BL504" s="18" t="s">
        <v>154</v>
      </c>
      <c r="BM504" s="200" t="s">
        <v>540</v>
      </c>
    </row>
    <row r="505" spans="1:65" s="13" customFormat="1" ht="11.25">
      <c r="B505" s="206"/>
      <c r="C505" s="207"/>
      <c r="D505" s="202" t="s">
        <v>158</v>
      </c>
      <c r="E505" s="208" t="s">
        <v>19</v>
      </c>
      <c r="F505" s="209" t="s">
        <v>536</v>
      </c>
      <c r="G505" s="207"/>
      <c r="H505" s="208" t="s">
        <v>19</v>
      </c>
      <c r="I505" s="210"/>
      <c r="J505" s="207"/>
      <c r="K505" s="207"/>
      <c r="L505" s="211"/>
      <c r="M505" s="212"/>
      <c r="N505" s="213"/>
      <c r="O505" s="213"/>
      <c r="P505" s="213"/>
      <c r="Q505" s="213"/>
      <c r="R505" s="213"/>
      <c r="S505" s="213"/>
      <c r="T505" s="214"/>
      <c r="AT505" s="215" t="s">
        <v>158</v>
      </c>
      <c r="AU505" s="215" t="s">
        <v>87</v>
      </c>
      <c r="AV505" s="13" t="s">
        <v>85</v>
      </c>
      <c r="AW505" s="13" t="s">
        <v>34</v>
      </c>
      <c r="AX505" s="13" t="s">
        <v>77</v>
      </c>
      <c r="AY505" s="215" t="s">
        <v>148</v>
      </c>
    </row>
    <row r="506" spans="1:65" s="14" customFormat="1" ht="11.25">
      <c r="B506" s="216"/>
      <c r="C506" s="217"/>
      <c r="D506" s="202" t="s">
        <v>158</v>
      </c>
      <c r="E506" s="218" t="s">
        <v>19</v>
      </c>
      <c r="F506" s="219" t="s">
        <v>541</v>
      </c>
      <c r="G506" s="217"/>
      <c r="H506" s="220">
        <v>3302.4079999999999</v>
      </c>
      <c r="I506" s="221"/>
      <c r="J506" s="217"/>
      <c r="K506" s="217"/>
      <c r="L506" s="222"/>
      <c r="M506" s="223"/>
      <c r="N506" s="224"/>
      <c r="O506" s="224"/>
      <c r="P506" s="224"/>
      <c r="Q506" s="224"/>
      <c r="R506" s="224"/>
      <c r="S506" s="224"/>
      <c r="T506" s="225"/>
      <c r="AT506" s="226" t="s">
        <v>158</v>
      </c>
      <c r="AU506" s="226" t="s">
        <v>87</v>
      </c>
      <c r="AV506" s="14" t="s">
        <v>87</v>
      </c>
      <c r="AW506" s="14" t="s">
        <v>34</v>
      </c>
      <c r="AX506" s="14" t="s">
        <v>77</v>
      </c>
      <c r="AY506" s="226" t="s">
        <v>148</v>
      </c>
    </row>
    <row r="507" spans="1:65" s="15" customFormat="1" ht="11.25">
      <c r="B507" s="227"/>
      <c r="C507" s="228"/>
      <c r="D507" s="202" t="s">
        <v>158</v>
      </c>
      <c r="E507" s="229" t="s">
        <v>19</v>
      </c>
      <c r="F507" s="230" t="s">
        <v>161</v>
      </c>
      <c r="G507" s="228"/>
      <c r="H507" s="231">
        <v>3302.4079999999999</v>
      </c>
      <c r="I507" s="232"/>
      <c r="J507" s="228"/>
      <c r="K507" s="228"/>
      <c r="L507" s="233"/>
      <c r="M507" s="234"/>
      <c r="N507" s="235"/>
      <c r="O507" s="235"/>
      <c r="P507" s="235"/>
      <c r="Q507" s="235"/>
      <c r="R507" s="235"/>
      <c r="S507" s="235"/>
      <c r="T507" s="236"/>
      <c r="AT507" s="237" t="s">
        <v>158</v>
      </c>
      <c r="AU507" s="237" t="s">
        <v>87</v>
      </c>
      <c r="AV507" s="15" t="s">
        <v>154</v>
      </c>
      <c r="AW507" s="15" t="s">
        <v>34</v>
      </c>
      <c r="AX507" s="15" t="s">
        <v>85</v>
      </c>
      <c r="AY507" s="237" t="s">
        <v>148</v>
      </c>
    </row>
    <row r="508" spans="1:65" s="14" customFormat="1" ht="11.25">
      <c r="B508" s="216"/>
      <c r="C508" s="217"/>
      <c r="D508" s="202" t="s">
        <v>158</v>
      </c>
      <c r="E508" s="217"/>
      <c r="F508" s="219" t="s">
        <v>542</v>
      </c>
      <c r="G508" s="217"/>
      <c r="H508" s="220">
        <v>3368.4560000000001</v>
      </c>
      <c r="I508" s="221"/>
      <c r="J508" s="217"/>
      <c r="K508" s="217"/>
      <c r="L508" s="222"/>
      <c r="M508" s="223"/>
      <c r="N508" s="224"/>
      <c r="O508" s="224"/>
      <c r="P508" s="224"/>
      <c r="Q508" s="224"/>
      <c r="R508" s="224"/>
      <c r="S508" s="224"/>
      <c r="T508" s="225"/>
      <c r="AT508" s="226" t="s">
        <v>158</v>
      </c>
      <c r="AU508" s="226" t="s">
        <v>87</v>
      </c>
      <c r="AV508" s="14" t="s">
        <v>87</v>
      </c>
      <c r="AW508" s="14" t="s">
        <v>4</v>
      </c>
      <c r="AX508" s="14" t="s">
        <v>85</v>
      </c>
      <c r="AY508" s="226" t="s">
        <v>148</v>
      </c>
    </row>
    <row r="509" spans="1:65" s="2" customFormat="1" ht="21.75" customHeight="1">
      <c r="A509" s="35"/>
      <c r="B509" s="36"/>
      <c r="C509" s="189" t="s">
        <v>543</v>
      </c>
      <c r="D509" s="189" t="s">
        <v>150</v>
      </c>
      <c r="E509" s="190" t="s">
        <v>544</v>
      </c>
      <c r="F509" s="191" t="s">
        <v>545</v>
      </c>
      <c r="G509" s="192" t="s">
        <v>106</v>
      </c>
      <c r="H509" s="193">
        <v>775</v>
      </c>
      <c r="I509" s="194"/>
      <c r="J509" s="195">
        <f>ROUND(I509*H509,2)</f>
        <v>0</v>
      </c>
      <c r="K509" s="191" t="s">
        <v>153</v>
      </c>
      <c r="L509" s="40"/>
      <c r="M509" s="196" t="s">
        <v>19</v>
      </c>
      <c r="N509" s="197" t="s">
        <v>48</v>
      </c>
      <c r="O509" s="65"/>
      <c r="P509" s="198">
        <f>O509*H509</f>
        <v>0</v>
      </c>
      <c r="Q509" s="198">
        <v>0</v>
      </c>
      <c r="R509" s="198">
        <f>Q509*H509</f>
        <v>0</v>
      </c>
      <c r="S509" s="198">
        <v>0</v>
      </c>
      <c r="T509" s="199">
        <f>S509*H509</f>
        <v>0</v>
      </c>
      <c r="U509" s="35"/>
      <c r="V509" s="35"/>
      <c r="W509" s="35"/>
      <c r="X509" s="35"/>
      <c r="Y509" s="35"/>
      <c r="Z509" s="35"/>
      <c r="AA509" s="35"/>
      <c r="AB509" s="35"/>
      <c r="AC509" s="35"/>
      <c r="AD509" s="35"/>
      <c r="AE509" s="35"/>
      <c r="AR509" s="200" t="s">
        <v>154</v>
      </c>
      <c r="AT509" s="200" t="s">
        <v>150</v>
      </c>
      <c r="AU509" s="200" t="s">
        <v>87</v>
      </c>
      <c r="AY509" s="18" t="s">
        <v>148</v>
      </c>
      <c r="BE509" s="201">
        <f>IF(N509="základní",J509,0)</f>
        <v>0</v>
      </c>
      <c r="BF509" s="201">
        <f>IF(N509="snížená",J509,0)</f>
        <v>0</v>
      </c>
      <c r="BG509" s="201">
        <f>IF(N509="zákl. přenesená",J509,0)</f>
        <v>0</v>
      </c>
      <c r="BH509" s="201">
        <f>IF(N509="sníž. přenesená",J509,0)</f>
        <v>0</v>
      </c>
      <c r="BI509" s="201">
        <f>IF(N509="nulová",J509,0)</f>
        <v>0</v>
      </c>
      <c r="BJ509" s="18" t="s">
        <v>85</v>
      </c>
      <c r="BK509" s="201">
        <f>ROUND(I509*H509,2)</f>
        <v>0</v>
      </c>
      <c r="BL509" s="18" t="s">
        <v>154</v>
      </c>
      <c r="BM509" s="200" t="s">
        <v>546</v>
      </c>
    </row>
    <row r="510" spans="1:65" s="2" customFormat="1" ht="48.75">
      <c r="A510" s="35"/>
      <c r="B510" s="36"/>
      <c r="C510" s="37"/>
      <c r="D510" s="202" t="s">
        <v>156</v>
      </c>
      <c r="E510" s="37"/>
      <c r="F510" s="203" t="s">
        <v>547</v>
      </c>
      <c r="G510" s="37"/>
      <c r="H510" s="37"/>
      <c r="I510" s="110"/>
      <c r="J510" s="37"/>
      <c r="K510" s="37"/>
      <c r="L510" s="40"/>
      <c r="M510" s="204"/>
      <c r="N510" s="205"/>
      <c r="O510" s="65"/>
      <c r="P510" s="65"/>
      <c r="Q510" s="65"/>
      <c r="R510" s="65"/>
      <c r="S510" s="65"/>
      <c r="T510" s="66"/>
      <c r="U510" s="35"/>
      <c r="V510" s="35"/>
      <c r="W510" s="35"/>
      <c r="X510" s="35"/>
      <c r="Y510" s="35"/>
      <c r="Z510" s="35"/>
      <c r="AA510" s="35"/>
      <c r="AB510" s="35"/>
      <c r="AC510" s="35"/>
      <c r="AD510" s="35"/>
      <c r="AE510" s="35"/>
      <c r="AT510" s="18" t="s">
        <v>156</v>
      </c>
      <c r="AU510" s="18" t="s">
        <v>87</v>
      </c>
    </row>
    <row r="511" spans="1:65" s="13" customFormat="1" ht="11.25">
      <c r="B511" s="206"/>
      <c r="C511" s="207"/>
      <c r="D511" s="202" t="s">
        <v>158</v>
      </c>
      <c r="E511" s="208" t="s">
        <v>19</v>
      </c>
      <c r="F511" s="209" t="s">
        <v>548</v>
      </c>
      <c r="G511" s="207"/>
      <c r="H511" s="208" t="s">
        <v>19</v>
      </c>
      <c r="I511" s="210"/>
      <c r="J511" s="207"/>
      <c r="K511" s="207"/>
      <c r="L511" s="211"/>
      <c r="M511" s="212"/>
      <c r="N511" s="213"/>
      <c r="O511" s="213"/>
      <c r="P511" s="213"/>
      <c r="Q511" s="213"/>
      <c r="R511" s="213"/>
      <c r="S511" s="213"/>
      <c r="T511" s="214"/>
      <c r="AT511" s="215" t="s">
        <v>158</v>
      </c>
      <c r="AU511" s="215" t="s">
        <v>87</v>
      </c>
      <c r="AV511" s="13" t="s">
        <v>85</v>
      </c>
      <c r="AW511" s="13" t="s">
        <v>34</v>
      </c>
      <c r="AX511" s="13" t="s">
        <v>77</v>
      </c>
      <c r="AY511" s="215" t="s">
        <v>148</v>
      </c>
    </row>
    <row r="512" spans="1:65" s="14" customFormat="1" ht="11.25">
      <c r="B512" s="216"/>
      <c r="C512" s="217"/>
      <c r="D512" s="202" t="s">
        <v>158</v>
      </c>
      <c r="E512" s="218" t="s">
        <v>19</v>
      </c>
      <c r="F512" s="219" t="s">
        <v>549</v>
      </c>
      <c r="G512" s="217"/>
      <c r="H512" s="220">
        <v>775</v>
      </c>
      <c r="I512" s="221"/>
      <c r="J512" s="217"/>
      <c r="K512" s="217"/>
      <c r="L512" s="222"/>
      <c r="M512" s="223"/>
      <c r="N512" s="224"/>
      <c r="O512" s="224"/>
      <c r="P512" s="224"/>
      <c r="Q512" s="224"/>
      <c r="R512" s="224"/>
      <c r="S512" s="224"/>
      <c r="T512" s="225"/>
      <c r="AT512" s="226" t="s">
        <v>158</v>
      </c>
      <c r="AU512" s="226" t="s">
        <v>87</v>
      </c>
      <c r="AV512" s="14" t="s">
        <v>87</v>
      </c>
      <c r="AW512" s="14" t="s">
        <v>34</v>
      </c>
      <c r="AX512" s="14" t="s">
        <v>77</v>
      </c>
      <c r="AY512" s="226" t="s">
        <v>148</v>
      </c>
    </row>
    <row r="513" spans="1:65" s="15" customFormat="1" ht="11.25">
      <c r="B513" s="227"/>
      <c r="C513" s="228"/>
      <c r="D513" s="202" t="s">
        <v>158</v>
      </c>
      <c r="E513" s="229" t="s">
        <v>19</v>
      </c>
      <c r="F513" s="230" t="s">
        <v>161</v>
      </c>
      <c r="G513" s="228"/>
      <c r="H513" s="231">
        <v>775</v>
      </c>
      <c r="I513" s="232"/>
      <c r="J513" s="228"/>
      <c r="K513" s="228"/>
      <c r="L513" s="233"/>
      <c r="M513" s="234"/>
      <c r="N513" s="235"/>
      <c r="O513" s="235"/>
      <c r="P513" s="235"/>
      <c r="Q513" s="235"/>
      <c r="R513" s="235"/>
      <c r="S513" s="235"/>
      <c r="T513" s="236"/>
      <c r="AT513" s="237" t="s">
        <v>158</v>
      </c>
      <c r="AU513" s="237" t="s">
        <v>87</v>
      </c>
      <c r="AV513" s="15" t="s">
        <v>154</v>
      </c>
      <c r="AW513" s="15" t="s">
        <v>34</v>
      </c>
      <c r="AX513" s="15" t="s">
        <v>85</v>
      </c>
      <c r="AY513" s="237" t="s">
        <v>148</v>
      </c>
    </row>
    <row r="514" spans="1:65" s="2" customFormat="1" ht="21.75" customHeight="1">
      <c r="A514" s="35"/>
      <c r="B514" s="36"/>
      <c r="C514" s="189" t="s">
        <v>550</v>
      </c>
      <c r="D514" s="189" t="s">
        <v>150</v>
      </c>
      <c r="E514" s="190" t="s">
        <v>551</v>
      </c>
      <c r="F514" s="191" t="s">
        <v>552</v>
      </c>
      <c r="G514" s="192" t="s">
        <v>106</v>
      </c>
      <c r="H514" s="193">
        <v>825.60199999999998</v>
      </c>
      <c r="I514" s="194"/>
      <c r="J514" s="195">
        <f>ROUND(I514*H514,2)</f>
        <v>0</v>
      </c>
      <c r="K514" s="191" t="s">
        <v>153</v>
      </c>
      <c r="L514" s="40"/>
      <c r="M514" s="196" t="s">
        <v>19</v>
      </c>
      <c r="N514" s="197" t="s">
        <v>48</v>
      </c>
      <c r="O514" s="65"/>
      <c r="P514" s="198">
        <f>O514*H514</f>
        <v>0</v>
      </c>
      <c r="Q514" s="198">
        <v>0.15540000000000001</v>
      </c>
      <c r="R514" s="198">
        <f>Q514*H514</f>
        <v>128.29855080000002</v>
      </c>
      <c r="S514" s="198">
        <v>0</v>
      </c>
      <c r="T514" s="199">
        <f>S514*H514</f>
        <v>0</v>
      </c>
      <c r="U514" s="35"/>
      <c r="V514" s="35"/>
      <c r="W514" s="35"/>
      <c r="X514" s="35"/>
      <c r="Y514" s="35"/>
      <c r="Z514" s="35"/>
      <c r="AA514" s="35"/>
      <c r="AB514" s="35"/>
      <c r="AC514" s="35"/>
      <c r="AD514" s="35"/>
      <c r="AE514" s="35"/>
      <c r="AR514" s="200" t="s">
        <v>154</v>
      </c>
      <c r="AT514" s="200" t="s">
        <v>150</v>
      </c>
      <c r="AU514" s="200" t="s">
        <v>87</v>
      </c>
      <c r="AY514" s="18" t="s">
        <v>148</v>
      </c>
      <c r="BE514" s="201">
        <f>IF(N514="základní",J514,0)</f>
        <v>0</v>
      </c>
      <c r="BF514" s="201">
        <f>IF(N514="snížená",J514,0)</f>
        <v>0</v>
      </c>
      <c r="BG514" s="201">
        <f>IF(N514="zákl. přenesená",J514,0)</f>
        <v>0</v>
      </c>
      <c r="BH514" s="201">
        <f>IF(N514="sníž. přenesená",J514,0)</f>
        <v>0</v>
      </c>
      <c r="BI514" s="201">
        <f>IF(N514="nulová",J514,0)</f>
        <v>0</v>
      </c>
      <c r="BJ514" s="18" t="s">
        <v>85</v>
      </c>
      <c r="BK514" s="201">
        <f>ROUND(I514*H514,2)</f>
        <v>0</v>
      </c>
      <c r="BL514" s="18" t="s">
        <v>154</v>
      </c>
      <c r="BM514" s="200" t="s">
        <v>553</v>
      </c>
    </row>
    <row r="515" spans="1:65" s="2" customFormat="1" ht="87.75">
      <c r="A515" s="35"/>
      <c r="B515" s="36"/>
      <c r="C515" s="37"/>
      <c r="D515" s="202" t="s">
        <v>156</v>
      </c>
      <c r="E515" s="37"/>
      <c r="F515" s="203" t="s">
        <v>554</v>
      </c>
      <c r="G515" s="37"/>
      <c r="H515" s="37"/>
      <c r="I515" s="110"/>
      <c r="J515" s="37"/>
      <c r="K515" s="37"/>
      <c r="L515" s="40"/>
      <c r="M515" s="204"/>
      <c r="N515" s="205"/>
      <c r="O515" s="65"/>
      <c r="P515" s="65"/>
      <c r="Q515" s="65"/>
      <c r="R515" s="65"/>
      <c r="S515" s="65"/>
      <c r="T515" s="66"/>
      <c r="U515" s="35"/>
      <c r="V515" s="35"/>
      <c r="W515" s="35"/>
      <c r="X515" s="35"/>
      <c r="Y515" s="35"/>
      <c r="Z515" s="35"/>
      <c r="AA515" s="35"/>
      <c r="AB515" s="35"/>
      <c r="AC515" s="35"/>
      <c r="AD515" s="35"/>
      <c r="AE515" s="35"/>
      <c r="AT515" s="18" t="s">
        <v>156</v>
      </c>
      <c r="AU515" s="18" t="s">
        <v>87</v>
      </c>
    </row>
    <row r="516" spans="1:65" s="13" customFormat="1" ht="11.25">
      <c r="B516" s="206"/>
      <c r="C516" s="207"/>
      <c r="D516" s="202" t="s">
        <v>158</v>
      </c>
      <c r="E516" s="208" t="s">
        <v>19</v>
      </c>
      <c r="F516" s="209" t="s">
        <v>166</v>
      </c>
      <c r="G516" s="207"/>
      <c r="H516" s="208" t="s">
        <v>19</v>
      </c>
      <c r="I516" s="210"/>
      <c r="J516" s="207"/>
      <c r="K516" s="207"/>
      <c r="L516" s="211"/>
      <c r="M516" s="212"/>
      <c r="N516" s="213"/>
      <c r="O516" s="213"/>
      <c r="P516" s="213"/>
      <c r="Q516" s="213"/>
      <c r="R516" s="213"/>
      <c r="S516" s="213"/>
      <c r="T516" s="214"/>
      <c r="AT516" s="215" t="s">
        <v>158</v>
      </c>
      <c r="AU516" s="215" t="s">
        <v>87</v>
      </c>
      <c r="AV516" s="13" t="s">
        <v>85</v>
      </c>
      <c r="AW516" s="13" t="s">
        <v>34</v>
      </c>
      <c r="AX516" s="13" t="s">
        <v>77</v>
      </c>
      <c r="AY516" s="215" t="s">
        <v>148</v>
      </c>
    </row>
    <row r="517" spans="1:65" s="14" customFormat="1" ht="11.25">
      <c r="B517" s="216"/>
      <c r="C517" s="217"/>
      <c r="D517" s="202" t="s">
        <v>158</v>
      </c>
      <c r="E517" s="218" t="s">
        <v>19</v>
      </c>
      <c r="F517" s="219" t="s">
        <v>104</v>
      </c>
      <c r="G517" s="217"/>
      <c r="H517" s="220">
        <v>825.60199999999998</v>
      </c>
      <c r="I517" s="221"/>
      <c r="J517" s="217"/>
      <c r="K517" s="217"/>
      <c r="L517" s="222"/>
      <c r="M517" s="223"/>
      <c r="N517" s="224"/>
      <c r="O517" s="224"/>
      <c r="P517" s="224"/>
      <c r="Q517" s="224"/>
      <c r="R517" s="224"/>
      <c r="S517" s="224"/>
      <c r="T517" s="225"/>
      <c r="AT517" s="226" t="s">
        <v>158</v>
      </c>
      <c r="AU517" s="226" t="s">
        <v>87</v>
      </c>
      <c r="AV517" s="14" t="s">
        <v>87</v>
      </c>
      <c r="AW517" s="14" t="s">
        <v>34</v>
      </c>
      <c r="AX517" s="14" t="s">
        <v>77</v>
      </c>
      <c r="AY517" s="226" t="s">
        <v>148</v>
      </c>
    </row>
    <row r="518" spans="1:65" s="15" customFormat="1" ht="11.25">
      <c r="B518" s="227"/>
      <c r="C518" s="228"/>
      <c r="D518" s="202" t="s">
        <v>158</v>
      </c>
      <c r="E518" s="229" t="s">
        <v>19</v>
      </c>
      <c r="F518" s="230" t="s">
        <v>161</v>
      </c>
      <c r="G518" s="228"/>
      <c r="H518" s="231">
        <v>825.60199999999998</v>
      </c>
      <c r="I518" s="232"/>
      <c r="J518" s="228"/>
      <c r="K518" s="228"/>
      <c r="L518" s="233"/>
      <c r="M518" s="234"/>
      <c r="N518" s="235"/>
      <c r="O518" s="235"/>
      <c r="P518" s="235"/>
      <c r="Q518" s="235"/>
      <c r="R518" s="235"/>
      <c r="S518" s="235"/>
      <c r="T518" s="236"/>
      <c r="AT518" s="237" t="s">
        <v>158</v>
      </c>
      <c r="AU518" s="237" t="s">
        <v>87</v>
      </c>
      <c r="AV518" s="15" t="s">
        <v>154</v>
      </c>
      <c r="AW518" s="15" t="s">
        <v>34</v>
      </c>
      <c r="AX518" s="15" t="s">
        <v>85</v>
      </c>
      <c r="AY518" s="237" t="s">
        <v>148</v>
      </c>
    </row>
    <row r="519" spans="1:65" s="2" customFormat="1" ht="16.5" customHeight="1">
      <c r="A519" s="35"/>
      <c r="B519" s="36"/>
      <c r="C519" s="238" t="s">
        <v>555</v>
      </c>
      <c r="D519" s="238" t="s">
        <v>231</v>
      </c>
      <c r="E519" s="239" t="s">
        <v>556</v>
      </c>
      <c r="F519" s="240" t="s">
        <v>557</v>
      </c>
      <c r="G519" s="241" t="s">
        <v>106</v>
      </c>
      <c r="H519" s="242">
        <v>842.11400000000003</v>
      </c>
      <c r="I519" s="243"/>
      <c r="J519" s="244">
        <f>ROUND(I519*H519,2)</f>
        <v>0</v>
      </c>
      <c r="K519" s="240" t="s">
        <v>153</v>
      </c>
      <c r="L519" s="245"/>
      <c r="M519" s="246" t="s">
        <v>19</v>
      </c>
      <c r="N519" s="247" t="s">
        <v>48</v>
      </c>
      <c r="O519" s="65"/>
      <c r="P519" s="198">
        <f>O519*H519</f>
        <v>0</v>
      </c>
      <c r="Q519" s="198">
        <v>0.08</v>
      </c>
      <c r="R519" s="198">
        <f>Q519*H519</f>
        <v>67.369120000000009</v>
      </c>
      <c r="S519" s="198">
        <v>0</v>
      </c>
      <c r="T519" s="199">
        <f>S519*H519</f>
        <v>0</v>
      </c>
      <c r="U519" s="35"/>
      <c r="V519" s="35"/>
      <c r="W519" s="35"/>
      <c r="X519" s="35"/>
      <c r="Y519" s="35"/>
      <c r="Z519" s="35"/>
      <c r="AA519" s="35"/>
      <c r="AB519" s="35"/>
      <c r="AC519" s="35"/>
      <c r="AD519" s="35"/>
      <c r="AE519" s="35"/>
      <c r="AR519" s="200" t="s">
        <v>201</v>
      </c>
      <c r="AT519" s="200" t="s">
        <v>231</v>
      </c>
      <c r="AU519" s="200" t="s">
        <v>87</v>
      </c>
      <c r="AY519" s="18" t="s">
        <v>148</v>
      </c>
      <c r="BE519" s="201">
        <f>IF(N519="základní",J519,0)</f>
        <v>0</v>
      </c>
      <c r="BF519" s="201">
        <f>IF(N519="snížená",J519,0)</f>
        <v>0</v>
      </c>
      <c r="BG519" s="201">
        <f>IF(N519="zákl. přenesená",J519,0)</f>
        <v>0</v>
      </c>
      <c r="BH519" s="201">
        <f>IF(N519="sníž. přenesená",J519,0)</f>
        <v>0</v>
      </c>
      <c r="BI519" s="201">
        <f>IF(N519="nulová",J519,0)</f>
        <v>0</v>
      </c>
      <c r="BJ519" s="18" t="s">
        <v>85</v>
      </c>
      <c r="BK519" s="201">
        <f>ROUND(I519*H519,2)</f>
        <v>0</v>
      </c>
      <c r="BL519" s="18" t="s">
        <v>154</v>
      </c>
      <c r="BM519" s="200" t="s">
        <v>558</v>
      </c>
    </row>
    <row r="520" spans="1:65" s="13" customFormat="1" ht="11.25">
      <c r="B520" s="206"/>
      <c r="C520" s="207"/>
      <c r="D520" s="202" t="s">
        <v>158</v>
      </c>
      <c r="E520" s="208" t="s">
        <v>19</v>
      </c>
      <c r="F520" s="209" t="s">
        <v>166</v>
      </c>
      <c r="G520" s="207"/>
      <c r="H520" s="208" t="s">
        <v>19</v>
      </c>
      <c r="I520" s="210"/>
      <c r="J520" s="207"/>
      <c r="K520" s="207"/>
      <c r="L520" s="211"/>
      <c r="M520" s="212"/>
      <c r="N520" s="213"/>
      <c r="O520" s="213"/>
      <c r="P520" s="213"/>
      <c r="Q520" s="213"/>
      <c r="R520" s="213"/>
      <c r="S520" s="213"/>
      <c r="T520" s="214"/>
      <c r="AT520" s="215" t="s">
        <v>158</v>
      </c>
      <c r="AU520" s="215" t="s">
        <v>87</v>
      </c>
      <c r="AV520" s="13" t="s">
        <v>85</v>
      </c>
      <c r="AW520" s="13" t="s">
        <v>34</v>
      </c>
      <c r="AX520" s="13" t="s">
        <v>77</v>
      </c>
      <c r="AY520" s="215" t="s">
        <v>148</v>
      </c>
    </row>
    <row r="521" spans="1:65" s="14" customFormat="1" ht="11.25">
      <c r="B521" s="216"/>
      <c r="C521" s="217"/>
      <c r="D521" s="202" t="s">
        <v>158</v>
      </c>
      <c r="E521" s="218" t="s">
        <v>19</v>
      </c>
      <c r="F521" s="219" t="s">
        <v>104</v>
      </c>
      <c r="G521" s="217"/>
      <c r="H521" s="220">
        <v>825.60199999999998</v>
      </c>
      <c r="I521" s="221"/>
      <c r="J521" s="217"/>
      <c r="K521" s="217"/>
      <c r="L521" s="222"/>
      <c r="M521" s="223"/>
      <c r="N521" s="224"/>
      <c r="O521" s="224"/>
      <c r="P521" s="224"/>
      <c r="Q521" s="224"/>
      <c r="R521" s="224"/>
      <c r="S521" s="224"/>
      <c r="T521" s="225"/>
      <c r="AT521" s="226" t="s">
        <v>158</v>
      </c>
      <c r="AU521" s="226" t="s">
        <v>87</v>
      </c>
      <c r="AV521" s="14" t="s">
        <v>87</v>
      </c>
      <c r="AW521" s="14" t="s">
        <v>34</v>
      </c>
      <c r="AX521" s="14" t="s">
        <v>77</v>
      </c>
      <c r="AY521" s="226" t="s">
        <v>148</v>
      </c>
    </row>
    <row r="522" spans="1:65" s="15" customFormat="1" ht="11.25">
      <c r="B522" s="227"/>
      <c r="C522" s="228"/>
      <c r="D522" s="202" t="s">
        <v>158</v>
      </c>
      <c r="E522" s="229" t="s">
        <v>19</v>
      </c>
      <c r="F522" s="230" t="s">
        <v>161</v>
      </c>
      <c r="G522" s="228"/>
      <c r="H522" s="231">
        <v>825.60199999999998</v>
      </c>
      <c r="I522" s="232"/>
      <c r="J522" s="228"/>
      <c r="K522" s="228"/>
      <c r="L522" s="233"/>
      <c r="M522" s="234"/>
      <c r="N522" s="235"/>
      <c r="O522" s="235"/>
      <c r="P522" s="235"/>
      <c r="Q522" s="235"/>
      <c r="R522" s="235"/>
      <c r="S522" s="235"/>
      <c r="T522" s="236"/>
      <c r="AT522" s="237" t="s">
        <v>158</v>
      </c>
      <c r="AU522" s="237" t="s">
        <v>87</v>
      </c>
      <c r="AV522" s="15" t="s">
        <v>154</v>
      </c>
      <c r="AW522" s="15" t="s">
        <v>34</v>
      </c>
      <c r="AX522" s="15" t="s">
        <v>85</v>
      </c>
      <c r="AY522" s="237" t="s">
        <v>148</v>
      </c>
    </row>
    <row r="523" spans="1:65" s="14" customFormat="1" ht="11.25">
      <c r="B523" s="216"/>
      <c r="C523" s="217"/>
      <c r="D523" s="202" t="s">
        <v>158</v>
      </c>
      <c r="E523" s="217"/>
      <c r="F523" s="219" t="s">
        <v>559</v>
      </c>
      <c r="G523" s="217"/>
      <c r="H523" s="220">
        <v>842.11400000000003</v>
      </c>
      <c r="I523" s="221"/>
      <c r="J523" s="217"/>
      <c r="K523" s="217"/>
      <c r="L523" s="222"/>
      <c r="M523" s="223"/>
      <c r="N523" s="224"/>
      <c r="O523" s="224"/>
      <c r="P523" s="224"/>
      <c r="Q523" s="224"/>
      <c r="R523" s="224"/>
      <c r="S523" s="224"/>
      <c r="T523" s="225"/>
      <c r="AT523" s="226" t="s">
        <v>158</v>
      </c>
      <c r="AU523" s="226" t="s">
        <v>87</v>
      </c>
      <c r="AV523" s="14" t="s">
        <v>87</v>
      </c>
      <c r="AW523" s="14" t="s">
        <v>4</v>
      </c>
      <c r="AX523" s="14" t="s">
        <v>85</v>
      </c>
      <c r="AY523" s="226" t="s">
        <v>148</v>
      </c>
    </row>
    <row r="524" spans="1:65" s="2" customFormat="1" ht="21.75" customHeight="1">
      <c r="A524" s="35"/>
      <c r="B524" s="36"/>
      <c r="C524" s="189" t="s">
        <v>560</v>
      </c>
      <c r="D524" s="189" t="s">
        <v>150</v>
      </c>
      <c r="E524" s="190" t="s">
        <v>561</v>
      </c>
      <c r="F524" s="191" t="s">
        <v>562</v>
      </c>
      <c r="G524" s="192" t="s">
        <v>106</v>
      </c>
      <c r="H524" s="193">
        <v>375.76900000000001</v>
      </c>
      <c r="I524" s="194"/>
      <c r="J524" s="195">
        <f>ROUND(I524*H524,2)</f>
        <v>0</v>
      </c>
      <c r="K524" s="191" t="s">
        <v>153</v>
      </c>
      <c r="L524" s="40"/>
      <c r="M524" s="196" t="s">
        <v>19</v>
      </c>
      <c r="N524" s="197" t="s">
        <v>48</v>
      </c>
      <c r="O524" s="65"/>
      <c r="P524" s="198">
        <f>O524*H524</f>
        <v>0</v>
      </c>
      <c r="Q524" s="198">
        <v>0.1295</v>
      </c>
      <c r="R524" s="198">
        <f>Q524*H524</f>
        <v>48.662085500000003</v>
      </c>
      <c r="S524" s="198">
        <v>0</v>
      </c>
      <c r="T524" s="199">
        <f>S524*H524</f>
        <v>0</v>
      </c>
      <c r="U524" s="35"/>
      <c r="V524" s="35"/>
      <c r="W524" s="35"/>
      <c r="X524" s="35"/>
      <c r="Y524" s="35"/>
      <c r="Z524" s="35"/>
      <c r="AA524" s="35"/>
      <c r="AB524" s="35"/>
      <c r="AC524" s="35"/>
      <c r="AD524" s="35"/>
      <c r="AE524" s="35"/>
      <c r="AR524" s="200" t="s">
        <v>154</v>
      </c>
      <c r="AT524" s="200" t="s">
        <v>150</v>
      </c>
      <c r="AU524" s="200" t="s">
        <v>87</v>
      </c>
      <c r="AY524" s="18" t="s">
        <v>148</v>
      </c>
      <c r="BE524" s="201">
        <f>IF(N524="základní",J524,0)</f>
        <v>0</v>
      </c>
      <c r="BF524" s="201">
        <f>IF(N524="snížená",J524,0)</f>
        <v>0</v>
      </c>
      <c r="BG524" s="201">
        <f>IF(N524="zákl. přenesená",J524,0)</f>
        <v>0</v>
      </c>
      <c r="BH524" s="201">
        <f>IF(N524="sníž. přenesená",J524,0)</f>
        <v>0</v>
      </c>
      <c r="BI524" s="201">
        <f>IF(N524="nulová",J524,0)</f>
        <v>0</v>
      </c>
      <c r="BJ524" s="18" t="s">
        <v>85</v>
      </c>
      <c r="BK524" s="201">
        <f>ROUND(I524*H524,2)</f>
        <v>0</v>
      </c>
      <c r="BL524" s="18" t="s">
        <v>154</v>
      </c>
      <c r="BM524" s="200" t="s">
        <v>563</v>
      </c>
    </row>
    <row r="525" spans="1:65" s="2" customFormat="1" ht="87.75">
      <c r="A525" s="35"/>
      <c r="B525" s="36"/>
      <c r="C525" s="37"/>
      <c r="D525" s="202" t="s">
        <v>156</v>
      </c>
      <c r="E525" s="37"/>
      <c r="F525" s="203" t="s">
        <v>564</v>
      </c>
      <c r="G525" s="37"/>
      <c r="H525" s="37"/>
      <c r="I525" s="110"/>
      <c r="J525" s="37"/>
      <c r="K525" s="37"/>
      <c r="L525" s="40"/>
      <c r="M525" s="204"/>
      <c r="N525" s="205"/>
      <c r="O525" s="65"/>
      <c r="P525" s="65"/>
      <c r="Q525" s="65"/>
      <c r="R525" s="65"/>
      <c r="S525" s="65"/>
      <c r="T525" s="66"/>
      <c r="U525" s="35"/>
      <c r="V525" s="35"/>
      <c r="W525" s="35"/>
      <c r="X525" s="35"/>
      <c r="Y525" s="35"/>
      <c r="Z525" s="35"/>
      <c r="AA525" s="35"/>
      <c r="AB525" s="35"/>
      <c r="AC525" s="35"/>
      <c r="AD525" s="35"/>
      <c r="AE525" s="35"/>
      <c r="AT525" s="18" t="s">
        <v>156</v>
      </c>
      <c r="AU525" s="18" t="s">
        <v>87</v>
      </c>
    </row>
    <row r="526" spans="1:65" s="13" customFormat="1" ht="11.25">
      <c r="B526" s="206"/>
      <c r="C526" s="207"/>
      <c r="D526" s="202" t="s">
        <v>158</v>
      </c>
      <c r="E526" s="208" t="s">
        <v>19</v>
      </c>
      <c r="F526" s="209" t="s">
        <v>565</v>
      </c>
      <c r="G526" s="207"/>
      <c r="H526" s="208" t="s">
        <v>19</v>
      </c>
      <c r="I526" s="210"/>
      <c r="J526" s="207"/>
      <c r="K526" s="207"/>
      <c r="L526" s="211"/>
      <c r="M526" s="212"/>
      <c r="N526" s="213"/>
      <c r="O526" s="213"/>
      <c r="P526" s="213"/>
      <c r="Q526" s="213"/>
      <c r="R526" s="213"/>
      <c r="S526" s="213"/>
      <c r="T526" s="214"/>
      <c r="AT526" s="215" t="s">
        <v>158</v>
      </c>
      <c r="AU526" s="215" t="s">
        <v>87</v>
      </c>
      <c r="AV526" s="13" t="s">
        <v>85</v>
      </c>
      <c r="AW526" s="13" t="s">
        <v>34</v>
      </c>
      <c r="AX526" s="13" t="s">
        <v>77</v>
      </c>
      <c r="AY526" s="215" t="s">
        <v>148</v>
      </c>
    </row>
    <row r="527" spans="1:65" s="14" customFormat="1" ht="11.25">
      <c r="B527" s="216"/>
      <c r="C527" s="217"/>
      <c r="D527" s="202" t="s">
        <v>158</v>
      </c>
      <c r="E527" s="218" t="s">
        <v>19</v>
      </c>
      <c r="F527" s="219" t="s">
        <v>108</v>
      </c>
      <c r="G527" s="217"/>
      <c r="H527" s="220">
        <v>375.76900000000001</v>
      </c>
      <c r="I527" s="221"/>
      <c r="J527" s="217"/>
      <c r="K527" s="217"/>
      <c r="L527" s="222"/>
      <c r="M527" s="223"/>
      <c r="N527" s="224"/>
      <c r="O527" s="224"/>
      <c r="P527" s="224"/>
      <c r="Q527" s="224"/>
      <c r="R527" s="224"/>
      <c r="S527" s="224"/>
      <c r="T527" s="225"/>
      <c r="AT527" s="226" t="s">
        <v>158</v>
      </c>
      <c r="AU527" s="226" t="s">
        <v>87</v>
      </c>
      <c r="AV527" s="14" t="s">
        <v>87</v>
      </c>
      <c r="AW527" s="14" t="s">
        <v>34</v>
      </c>
      <c r="AX527" s="14" t="s">
        <v>77</v>
      </c>
      <c r="AY527" s="226" t="s">
        <v>148</v>
      </c>
    </row>
    <row r="528" spans="1:65" s="15" customFormat="1" ht="11.25">
      <c r="B528" s="227"/>
      <c r="C528" s="228"/>
      <c r="D528" s="202" t="s">
        <v>158</v>
      </c>
      <c r="E528" s="229" t="s">
        <v>19</v>
      </c>
      <c r="F528" s="230" t="s">
        <v>161</v>
      </c>
      <c r="G528" s="228"/>
      <c r="H528" s="231">
        <v>375.76900000000001</v>
      </c>
      <c r="I528" s="232"/>
      <c r="J528" s="228"/>
      <c r="K528" s="228"/>
      <c r="L528" s="233"/>
      <c r="M528" s="234"/>
      <c r="N528" s="235"/>
      <c r="O528" s="235"/>
      <c r="P528" s="235"/>
      <c r="Q528" s="235"/>
      <c r="R528" s="235"/>
      <c r="S528" s="235"/>
      <c r="T528" s="236"/>
      <c r="AT528" s="237" t="s">
        <v>158</v>
      </c>
      <c r="AU528" s="237" t="s">
        <v>87</v>
      </c>
      <c r="AV528" s="15" t="s">
        <v>154</v>
      </c>
      <c r="AW528" s="15" t="s">
        <v>34</v>
      </c>
      <c r="AX528" s="15" t="s">
        <v>85</v>
      </c>
      <c r="AY528" s="237" t="s">
        <v>148</v>
      </c>
    </row>
    <row r="529" spans="1:65" s="2" customFormat="1" ht="16.5" customHeight="1">
      <c r="A529" s="35"/>
      <c r="B529" s="36"/>
      <c r="C529" s="238" t="s">
        <v>566</v>
      </c>
      <c r="D529" s="238" t="s">
        <v>231</v>
      </c>
      <c r="E529" s="239" t="s">
        <v>567</v>
      </c>
      <c r="F529" s="240" t="s">
        <v>568</v>
      </c>
      <c r="G529" s="241" t="s">
        <v>106</v>
      </c>
      <c r="H529" s="242">
        <v>383.28399999999999</v>
      </c>
      <c r="I529" s="243"/>
      <c r="J529" s="244">
        <f>ROUND(I529*H529,2)</f>
        <v>0</v>
      </c>
      <c r="K529" s="240" t="s">
        <v>153</v>
      </c>
      <c r="L529" s="245"/>
      <c r="M529" s="246" t="s">
        <v>19</v>
      </c>
      <c r="N529" s="247" t="s">
        <v>48</v>
      </c>
      <c r="O529" s="65"/>
      <c r="P529" s="198">
        <f>O529*H529</f>
        <v>0</v>
      </c>
      <c r="Q529" s="198">
        <v>4.4999999999999998E-2</v>
      </c>
      <c r="R529" s="198">
        <f>Q529*H529</f>
        <v>17.247779999999999</v>
      </c>
      <c r="S529" s="198">
        <v>0</v>
      </c>
      <c r="T529" s="199">
        <f>S529*H529</f>
        <v>0</v>
      </c>
      <c r="U529" s="35"/>
      <c r="V529" s="35"/>
      <c r="W529" s="35"/>
      <c r="X529" s="35"/>
      <c r="Y529" s="35"/>
      <c r="Z529" s="35"/>
      <c r="AA529" s="35"/>
      <c r="AB529" s="35"/>
      <c r="AC529" s="35"/>
      <c r="AD529" s="35"/>
      <c r="AE529" s="35"/>
      <c r="AR529" s="200" t="s">
        <v>201</v>
      </c>
      <c r="AT529" s="200" t="s">
        <v>231</v>
      </c>
      <c r="AU529" s="200" t="s">
        <v>87</v>
      </c>
      <c r="AY529" s="18" t="s">
        <v>148</v>
      </c>
      <c r="BE529" s="201">
        <f>IF(N529="základní",J529,0)</f>
        <v>0</v>
      </c>
      <c r="BF529" s="201">
        <f>IF(N529="snížená",J529,0)</f>
        <v>0</v>
      </c>
      <c r="BG529" s="201">
        <f>IF(N529="zákl. přenesená",J529,0)</f>
        <v>0</v>
      </c>
      <c r="BH529" s="201">
        <f>IF(N529="sníž. přenesená",J529,0)</f>
        <v>0</v>
      </c>
      <c r="BI529" s="201">
        <f>IF(N529="nulová",J529,0)</f>
        <v>0</v>
      </c>
      <c r="BJ529" s="18" t="s">
        <v>85</v>
      </c>
      <c r="BK529" s="201">
        <f>ROUND(I529*H529,2)</f>
        <v>0</v>
      </c>
      <c r="BL529" s="18" t="s">
        <v>154</v>
      </c>
      <c r="BM529" s="200" t="s">
        <v>569</v>
      </c>
    </row>
    <row r="530" spans="1:65" s="13" customFormat="1" ht="11.25">
      <c r="B530" s="206"/>
      <c r="C530" s="207"/>
      <c r="D530" s="202" t="s">
        <v>158</v>
      </c>
      <c r="E530" s="208" t="s">
        <v>19</v>
      </c>
      <c r="F530" s="209" t="s">
        <v>565</v>
      </c>
      <c r="G530" s="207"/>
      <c r="H530" s="208" t="s">
        <v>19</v>
      </c>
      <c r="I530" s="210"/>
      <c r="J530" s="207"/>
      <c r="K530" s="207"/>
      <c r="L530" s="211"/>
      <c r="M530" s="212"/>
      <c r="N530" s="213"/>
      <c r="O530" s="213"/>
      <c r="P530" s="213"/>
      <c r="Q530" s="213"/>
      <c r="R530" s="213"/>
      <c r="S530" s="213"/>
      <c r="T530" s="214"/>
      <c r="AT530" s="215" t="s">
        <v>158</v>
      </c>
      <c r="AU530" s="215" t="s">
        <v>87</v>
      </c>
      <c r="AV530" s="13" t="s">
        <v>85</v>
      </c>
      <c r="AW530" s="13" t="s">
        <v>34</v>
      </c>
      <c r="AX530" s="13" t="s">
        <v>77</v>
      </c>
      <c r="AY530" s="215" t="s">
        <v>148</v>
      </c>
    </row>
    <row r="531" spans="1:65" s="14" customFormat="1" ht="11.25">
      <c r="B531" s="216"/>
      <c r="C531" s="217"/>
      <c r="D531" s="202" t="s">
        <v>158</v>
      </c>
      <c r="E531" s="218" t="s">
        <v>19</v>
      </c>
      <c r="F531" s="219" t="s">
        <v>108</v>
      </c>
      <c r="G531" s="217"/>
      <c r="H531" s="220">
        <v>375.76900000000001</v>
      </c>
      <c r="I531" s="221"/>
      <c r="J531" s="217"/>
      <c r="K531" s="217"/>
      <c r="L531" s="222"/>
      <c r="M531" s="223"/>
      <c r="N531" s="224"/>
      <c r="O531" s="224"/>
      <c r="P531" s="224"/>
      <c r="Q531" s="224"/>
      <c r="R531" s="224"/>
      <c r="S531" s="224"/>
      <c r="T531" s="225"/>
      <c r="AT531" s="226" t="s">
        <v>158</v>
      </c>
      <c r="AU531" s="226" t="s">
        <v>87</v>
      </c>
      <c r="AV531" s="14" t="s">
        <v>87</v>
      </c>
      <c r="AW531" s="14" t="s">
        <v>34</v>
      </c>
      <c r="AX531" s="14" t="s">
        <v>77</v>
      </c>
      <c r="AY531" s="226" t="s">
        <v>148</v>
      </c>
    </row>
    <row r="532" spans="1:65" s="15" customFormat="1" ht="11.25">
      <c r="B532" s="227"/>
      <c r="C532" s="228"/>
      <c r="D532" s="202" t="s">
        <v>158</v>
      </c>
      <c r="E532" s="229" t="s">
        <v>19</v>
      </c>
      <c r="F532" s="230" t="s">
        <v>161</v>
      </c>
      <c r="G532" s="228"/>
      <c r="H532" s="231">
        <v>375.76900000000001</v>
      </c>
      <c r="I532" s="232"/>
      <c r="J532" s="228"/>
      <c r="K532" s="228"/>
      <c r="L532" s="233"/>
      <c r="M532" s="234"/>
      <c r="N532" s="235"/>
      <c r="O532" s="235"/>
      <c r="P532" s="235"/>
      <c r="Q532" s="235"/>
      <c r="R532" s="235"/>
      <c r="S532" s="235"/>
      <c r="T532" s="236"/>
      <c r="AT532" s="237" t="s">
        <v>158</v>
      </c>
      <c r="AU532" s="237" t="s">
        <v>87</v>
      </c>
      <c r="AV532" s="15" t="s">
        <v>154</v>
      </c>
      <c r="AW532" s="15" t="s">
        <v>34</v>
      </c>
      <c r="AX532" s="15" t="s">
        <v>85</v>
      </c>
      <c r="AY532" s="237" t="s">
        <v>148</v>
      </c>
    </row>
    <row r="533" spans="1:65" s="14" customFormat="1" ht="11.25">
      <c r="B533" s="216"/>
      <c r="C533" s="217"/>
      <c r="D533" s="202" t="s">
        <v>158</v>
      </c>
      <c r="E533" s="217"/>
      <c r="F533" s="219" t="s">
        <v>570</v>
      </c>
      <c r="G533" s="217"/>
      <c r="H533" s="220">
        <v>383.28399999999999</v>
      </c>
      <c r="I533" s="221"/>
      <c r="J533" s="217"/>
      <c r="K533" s="217"/>
      <c r="L533" s="222"/>
      <c r="M533" s="223"/>
      <c r="N533" s="224"/>
      <c r="O533" s="224"/>
      <c r="P533" s="224"/>
      <c r="Q533" s="224"/>
      <c r="R533" s="224"/>
      <c r="S533" s="224"/>
      <c r="T533" s="225"/>
      <c r="AT533" s="226" t="s">
        <v>158</v>
      </c>
      <c r="AU533" s="226" t="s">
        <v>87</v>
      </c>
      <c r="AV533" s="14" t="s">
        <v>87</v>
      </c>
      <c r="AW533" s="14" t="s">
        <v>4</v>
      </c>
      <c r="AX533" s="14" t="s">
        <v>85</v>
      </c>
      <c r="AY533" s="226" t="s">
        <v>148</v>
      </c>
    </row>
    <row r="534" spans="1:65" s="2" customFormat="1" ht="16.5" customHeight="1">
      <c r="A534" s="35"/>
      <c r="B534" s="36"/>
      <c r="C534" s="189" t="s">
        <v>571</v>
      </c>
      <c r="D534" s="189" t="s">
        <v>150</v>
      </c>
      <c r="E534" s="190" t="s">
        <v>572</v>
      </c>
      <c r="F534" s="191" t="s">
        <v>573</v>
      </c>
      <c r="G534" s="192" t="s">
        <v>169</v>
      </c>
      <c r="H534" s="193">
        <v>26.462</v>
      </c>
      <c r="I534" s="194"/>
      <c r="J534" s="195">
        <f>ROUND(I534*H534,2)</f>
        <v>0</v>
      </c>
      <c r="K534" s="191" t="s">
        <v>153</v>
      </c>
      <c r="L534" s="40"/>
      <c r="M534" s="196" t="s">
        <v>19</v>
      </c>
      <c r="N534" s="197" t="s">
        <v>48</v>
      </c>
      <c r="O534" s="65"/>
      <c r="P534" s="198">
        <f>O534*H534</f>
        <v>0</v>
      </c>
      <c r="Q534" s="198">
        <v>2.2563399999999998</v>
      </c>
      <c r="R534" s="198">
        <f>Q534*H534</f>
        <v>59.707269079999996</v>
      </c>
      <c r="S534" s="198">
        <v>0</v>
      </c>
      <c r="T534" s="199">
        <f>S534*H534</f>
        <v>0</v>
      </c>
      <c r="U534" s="35"/>
      <c r="V534" s="35"/>
      <c r="W534" s="35"/>
      <c r="X534" s="35"/>
      <c r="Y534" s="35"/>
      <c r="Z534" s="35"/>
      <c r="AA534" s="35"/>
      <c r="AB534" s="35"/>
      <c r="AC534" s="35"/>
      <c r="AD534" s="35"/>
      <c r="AE534" s="35"/>
      <c r="AR534" s="200" t="s">
        <v>154</v>
      </c>
      <c r="AT534" s="200" t="s">
        <v>150</v>
      </c>
      <c r="AU534" s="200" t="s">
        <v>87</v>
      </c>
      <c r="AY534" s="18" t="s">
        <v>148</v>
      </c>
      <c r="BE534" s="201">
        <f>IF(N534="základní",J534,0)</f>
        <v>0</v>
      </c>
      <c r="BF534" s="201">
        <f>IF(N534="snížená",J534,0)</f>
        <v>0</v>
      </c>
      <c r="BG534" s="201">
        <f>IF(N534="zákl. přenesená",J534,0)</f>
        <v>0</v>
      </c>
      <c r="BH534" s="201">
        <f>IF(N534="sníž. přenesená",J534,0)</f>
        <v>0</v>
      </c>
      <c r="BI534" s="201">
        <f>IF(N534="nulová",J534,0)</f>
        <v>0</v>
      </c>
      <c r="BJ534" s="18" t="s">
        <v>85</v>
      </c>
      <c r="BK534" s="201">
        <f>ROUND(I534*H534,2)</f>
        <v>0</v>
      </c>
      <c r="BL534" s="18" t="s">
        <v>154</v>
      </c>
      <c r="BM534" s="200" t="s">
        <v>574</v>
      </c>
    </row>
    <row r="535" spans="1:65" s="13" customFormat="1" ht="11.25">
      <c r="B535" s="206"/>
      <c r="C535" s="207"/>
      <c r="D535" s="202" t="s">
        <v>158</v>
      </c>
      <c r="E535" s="208" t="s">
        <v>19</v>
      </c>
      <c r="F535" s="209" t="s">
        <v>166</v>
      </c>
      <c r="G535" s="207"/>
      <c r="H535" s="208" t="s">
        <v>19</v>
      </c>
      <c r="I535" s="210"/>
      <c r="J535" s="207"/>
      <c r="K535" s="207"/>
      <c r="L535" s="211"/>
      <c r="M535" s="212"/>
      <c r="N535" s="213"/>
      <c r="O535" s="213"/>
      <c r="P535" s="213"/>
      <c r="Q535" s="213"/>
      <c r="R535" s="213"/>
      <c r="S535" s="213"/>
      <c r="T535" s="214"/>
      <c r="AT535" s="215" t="s">
        <v>158</v>
      </c>
      <c r="AU535" s="215" t="s">
        <v>87</v>
      </c>
      <c r="AV535" s="13" t="s">
        <v>85</v>
      </c>
      <c r="AW535" s="13" t="s">
        <v>34</v>
      </c>
      <c r="AX535" s="13" t="s">
        <v>77</v>
      </c>
      <c r="AY535" s="215" t="s">
        <v>148</v>
      </c>
    </row>
    <row r="536" spans="1:65" s="14" customFormat="1" ht="11.25">
      <c r="B536" s="216"/>
      <c r="C536" s="217"/>
      <c r="D536" s="202" t="s">
        <v>158</v>
      </c>
      <c r="E536" s="218" t="s">
        <v>19</v>
      </c>
      <c r="F536" s="219" t="s">
        <v>575</v>
      </c>
      <c r="G536" s="217"/>
      <c r="H536" s="220">
        <v>12.384</v>
      </c>
      <c r="I536" s="221"/>
      <c r="J536" s="217"/>
      <c r="K536" s="217"/>
      <c r="L536" s="222"/>
      <c r="M536" s="223"/>
      <c r="N536" s="224"/>
      <c r="O536" s="224"/>
      <c r="P536" s="224"/>
      <c r="Q536" s="224"/>
      <c r="R536" s="224"/>
      <c r="S536" s="224"/>
      <c r="T536" s="225"/>
      <c r="AT536" s="226" t="s">
        <v>158</v>
      </c>
      <c r="AU536" s="226" t="s">
        <v>87</v>
      </c>
      <c r="AV536" s="14" t="s">
        <v>87</v>
      </c>
      <c r="AW536" s="14" t="s">
        <v>34</v>
      </c>
      <c r="AX536" s="14" t="s">
        <v>77</v>
      </c>
      <c r="AY536" s="226" t="s">
        <v>148</v>
      </c>
    </row>
    <row r="537" spans="1:65" s="13" customFormat="1" ht="11.25">
      <c r="B537" s="206"/>
      <c r="C537" s="207"/>
      <c r="D537" s="202" t="s">
        <v>158</v>
      </c>
      <c r="E537" s="208" t="s">
        <v>19</v>
      </c>
      <c r="F537" s="209" t="s">
        <v>536</v>
      </c>
      <c r="G537" s="207"/>
      <c r="H537" s="208" t="s">
        <v>19</v>
      </c>
      <c r="I537" s="210"/>
      <c r="J537" s="207"/>
      <c r="K537" s="207"/>
      <c r="L537" s="211"/>
      <c r="M537" s="212"/>
      <c r="N537" s="213"/>
      <c r="O537" s="213"/>
      <c r="P537" s="213"/>
      <c r="Q537" s="213"/>
      <c r="R537" s="213"/>
      <c r="S537" s="213"/>
      <c r="T537" s="214"/>
      <c r="AT537" s="215" t="s">
        <v>158</v>
      </c>
      <c r="AU537" s="215" t="s">
        <v>87</v>
      </c>
      <c r="AV537" s="13" t="s">
        <v>85</v>
      </c>
      <c r="AW537" s="13" t="s">
        <v>34</v>
      </c>
      <c r="AX537" s="13" t="s">
        <v>77</v>
      </c>
      <c r="AY537" s="215" t="s">
        <v>148</v>
      </c>
    </row>
    <row r="538" spans="1:65" s="14" customFormat="1" ht="11.25">
      <c r="B538" s="216"/>
      <c r="C538" s="217"/>
      <c r="D538" s="202" t="s">
        <v>158</v>
      </c>
      <c r="E538" s="218" t="s">
        <v>19</v>
      </c>
      <c r="F538" s="219" t="s">
        <v>576</v>
      </c>
      <c r="G538" s="217"/>
      <c r="H538" s="220">
        <v>10.32</v>
      </c>
      <c r="I538" s="221"/>
      <c r="J538" s="217"/>
      <c r="K538" s="217"/>
      <c r="L538" s="222"/>
      <c r="M538" s="223"/>
      <c r="N538" s="224"/>
      <c r="O538" s="224"/>
      <c r="P538" s="224"/>
      <c r="Q538" s="224"/>
      <c r="R538" s="224"/>
      <c r="S538" s="224"/>
      <c r="T538" s="225"/>
      <c r="AT538" s="226" t="s">
        <v>158</v>
      </c>
      <c r="AU538" s="226" t="s">
        <v>87</v>
      </c>
      <c r="AV538" s="14" t="s">
        <v>87</v>
      </c>
      <c r="AW538" s="14" t="s">
        <v>34</v>
      </c>
      <c r="AX538" s="14" t="s">
        <v>77</v>
      </c>
      <c r="AY538" s="226" t="s">
        <v>148</v>
      </c>
    </row>
    <row r="539" spans="1:65" s="13" customFormat="1" ht="11.25">
      <c r="B539" s="206"/>
      <c r="C539" s="207"/>
      <c r="D539" s="202" t="s">
        <v>158</v>
      </c>
      <c r="E539" s="208" t="s">
        <v>19</v>
      </c>
      <c r="F539" s="209" t="s">
        <v>565</v>
      </c>
      <c r="G539" s="207"/>
      <c r="H539" s="208" t="s">
        <v>19</v>
      </c>
      <c r="I539" s="210"/>
      <c r="J539" s="207"/>
      <c r="K539" s="207"/>
      <c r="L539" s="211"/>
      <c r="M539" s="212"/>
      <c r="N539" s="213"/>
      <c r="O539" s="213"/>
      <c r="P539" s="213"/>
      <c r="Q539" s="213"/>
      <c r="R539" s="213"/>
      <c r="S539" s="213"/>
      <c r="T539" s="214"/>
      <c r="AT539" s="215" t="s">
        <v>158</v>
      </c>
      <c r="AU539" s="215" t="s">
        <v>87</v>
      </c>
      <c r="AV539" s="13" t="s">
        <v>85</v>
      </c>
      <c r="AW539" s="13" t="s">
        <v>34</v>
      </c>
      <c r="AX539" s="13" t="s">
        <v>77</v>
      </c>
      <c r="AY539" s="215" t="s">
        <v>148</v>
      </c>
    </row>
    <row r="540" spans="1:65" s="14" customFormat="1" ht="11.25">
      <c r="B540" s="216"/>
      <c r="C540" s="217"/>
      <c r="D540" s="202" t="s">
        <v>158</v>
      </c>
      <c r="E540" s="218" t="s">
        <v>19</v>
      </c>
      <c r="F540" s="219" t="s">
        <v>577</v>
      </c>
      <c r="G540" s="217"/>
      <c r="H540" s="220">
        <v>3.758</v>
      </c>
      <c r="I540" s="221"/>
      <c r="J540" s="217"/>
      <c r="K540" s="217"/>
      <c r="L540" s="222"/>
      <c r="M540" s="223"/>
      <c r="N540" s="224"/>
      <c r="O540" s="224"/>
      <c r="P540" s="224"/>
      <c r="Q540" s="224"/>
      <c r="R540" s="224"/>
      <c r="S540" s="224"/>
      <c r="T540" s="225"/>
      <c r="AT540" s="226" t="s">
        <v>158</v>
      </c>
      <c r="AU540" s="226" t="s">
        <v>87</v>
      </c>
      <c r="AV540" s="14" t="s">
        <v>87</v>
      </c>
      <c r="AW540" s="14" t="s">
        <v>34</v>
      </c>
      <c r="AX540" s="14" t="s">
        <v>77</v>
      </c>
      <c r="AY540" s="226" t="s">
        <v>148</v>
      </c>
    </row>
    <row r="541" spans="1:65" s="15" customFormat="1" ht="11.25">
      <c r="B541" s="227"/>
      <c r="C541" s="228"/>
      <c r="D541" s="202" t="s">
        <v>158</v>
      </c>
      <c r="E541" s="229" t="s">
        <v>19</v>
      </c>
      <c r="F541" s="230" t="s">
        <v>161</v>
      </c>
      <c r="G541" s="228"/>
      <c r="H541" s="231">
        <v>26.462</v>
      </c>
      <c r="I541" s="232"/>
      <c r="J541" s="228"/>
      <c r="K541" s="228"/>
      <c r="L541" s="233"/>
      <c r="M541" s="234"/>
      <c r="N541" s="235"/>
      <c r="O541" s="235"/>
      <c r="P541" s="235"/>
      <c r="Q541" s="235"/>
      <c r="R541" s="235"/>
      <c r="S541" s="235"/>
      <c r="T541" s="236"/>
      <c r="AT541" s="237" t="s">
        <v>158</v>
      </c>
      <c r="AU541" s="237" t="s">
        <v>87</v>
      </c>
      <c r="AV541" s="15" t="s">
        <v>154</v>
      </c>
      <c r="AW541" s="15" t="s">
        <v>34</v>
      </c>
      <c r="AX541" s="15" t="s">
        <v>85</v>
      </c>
      <c r="AY541" s="237" t="s">
        <v>148</v>
      </c>
    </row>
    <row r="542" spans="1:65" s="2" customFormat="1" ht="21.75" customHeight="1">
      <c r="A542" s="35"/>
      <c r="B542" s="36"/>
      <c r="C542" s="189" t="s">
        <v>578</v>
      </c>
      <c r="D542" s="189" t="s">
        <v>150</v>
      </c>
      <c r="E542" s="190" t="s">
        <v>579</v>
      </c>
      <c r="F542" s="191" t="s">
        <v>580</v>
      </c>
      <c r="G542" s="192" t="s">
        <v>106</v>
      </c>
      <c r="H542" s="193">
        <v>1651.204</v>
      </c>
      <c r="I542" s="194"/>
      <c r="J542" s="195">
        <f>ROUND(I542*H542,2)</f>
        <v>0</v>
      </c>
      <c r="K542" s="191" t="s">
        <v>153</v>
      </c>
      <c r="L542" s="40"/>
      <c r="M542" s="196" t="s">
        <v>19</v>
      </c>
      <c r="N542" s="197" t="s">
        <v>48</v>
      </c>
      <c r="O542" s="65"/>
      <c r="P542" s="198">
        <f>O542*H542</f>
        <v>0</v>
      </c>
      <c r="Q542" s="198">
        <v>5.9999999999999995E-4</v>
      </c>
      <c r="R542" s="198">
        <f>Q542*H542</f>
        <v>0.99072239999999989</v>
      </c>
      <c r="S542" s="198">
        <v>0</v>
      </c>
      <c r="T542" s="199">
        <f>S542*H542</f>
        <v>0</v>
      </c>
      <c r="U542" s="35"/>
      <c r="V542" s="35"/>
      <c r="W542" s="35"/>
      <c r="X542" s="35"/>
      <c r="Y542" s="35"/>
      <c r="Z542" s="35"/>
      <c r="AA542" s="35"/>
      <c r="AB542" s="35"/>
      <c r="AC542" s="35"/>
      <c r="AD542" s="35"/>
      <c r="AE542" s="35"/>
      <c r="AR542" s="200" t="s">
        <v>154</v>
      </c>
      <c r="AT542" s="200" t="s">
        <v>150</v>
      </c>
      <c r="AU542" s="200" t="s">
        <v>87</v>
      </c>
      <c r="AY542" s="18" t="s">
        <v>148</v>
      </c>
      <c r="BE542" s="201">
        <f>IF(N542="základní",J542,0)</f>
        <v>0</v>
      </c>
      <c r="BF542" s="201">
        <f>IF(N542="snížená",J542,0)</f>
        <v>0</v>
      </c>
      <c r="BG542" s="201">
        <f>IF(N542="zákl. přenesená",J542,0)</f>
        <v>0</v>
      </c>
      <c r="BH542" s="201">
        <f>IF(N542="sníž. přenesená",J542,0)</f>
        <v>0</v>
      </c>
      <c r="BI542" s="201">
        <f>IF(N542="nulová",J542,0)</f>
        <v>0</v>
      </c>
      <c r="BJ542" s="18" t="s">
        <v>85</v>
      </c>
      <c r="BK542" s="201">
        <f>ROUND(I542*H542,2)</f>
        <v>0</v>
      </c>
      <c r="BL542" s="18" t="s">
        <v>154</v>
      </c>
      <c r="BM542" s="200" t="s">
        <v>581</v>
      </c>
    </row>
    <row r="543" spans="1:65" s="2" customFormat="1" ht="29.25">
      <c r="A543" s="35"/>
      <c r="B543" s="36"/>
      <c r="C543" s="37"/>
      <c r="D543" s="202" t="s">
        <v>156</v>
      </c>
      <c r="E543" s="37"/>
      <c r="F543" s="203" t="s">
        <v>582</v>
      </c>
      <c r="G543" s="37"/>
      <c r="H543" s="37"/>
      <c r="I543" s="110"/>
      <c r="J543" s="37"/>
      <c r="K543" s="37"/>
      <c r="L543" s="40"/>
      <c r="M543" s="204"/>
      <c r="N543" s="205"/>
      <c r="O543" s="65"/>
      <c r="P543" s="65"/>
      <c r="Q543" s="65"/>
      <c r="R543" s="65"/>
      <c r="S543" s="65"/>
      <c r="T543" s="66"/>
      <c r="U543" s="35"/>
      <c r="V543" s="35"/>
      <c r="W543" s="35"/>
      <c r="X543" s="35"/>
      <c r="Y543" s="35"/>
      <c r="Z543" s="35"/>
      <c r="AA543" s="35"/>
      <c r="AB543" s="35"/>
      <c r="AC543" s="35"/>
      <c r="AD543" s="35"/>
      <c r="AE543" s="35"/>
      <c r="AT543" s="18" t="s">
        <v>156</v>
      </c>
      <c r="AU543" s="18" t="s">
        <v>87</v>
      </c>
    </row>
    <row r="544" spans="1:65" s="13" customFormat="1" ht="11.25">
      <c r="B544" s="206"/>
      <c r="C544" s="207"/>
      <c r="D544" s="202" t="s">
        <v>158</v>
      </c>
      <c r="E544" s="208" t="s">
        <v>19</v>
      </c>
      <c r="F544" s="209" t="s">
        <v>159</v>
      </c>
      <c r="G544" s="207"/>
      <c r="H544" s="208" t="s">
        <v>19</v>
      </c>
      <c r="I544" s="210"/>
      <c r="J544" s="207"/>
      <c r="K544" s="207"/>
      <c r="L544" s="211"/>
      <c r="M544" s="212"/>
      <c r="N544" s="213"/>
      <c r="O544" s="213"/>
      <c r="P544" s="213"/>
      <c r="Q544" s="213"/>
      <c r="R544" s="213"/>
      <c r="S544" s="213"/>
      <c r="T544" s="214"/>
      <c r="AT544" s="215" t="s">
        <v>158</v>
      </c>
      <c r="AU544" s="215" t="s">
        <v>87</v>
      </c>
      <c r="AV544" s="13" t="s">
        <v>85</v>
      </c>
      <c r="AW544" s="13" t="s">
        <v>34</v>
      </c>
      <c r="AX544" s="13" t="s">
        <v>77</v>
      </c>
      <c r="AY544" s="215" t="s">
        <v>148</v>
      </c>
    </row>
    <row r="545" spans="1:65" s="14" customFormat="1" ht="11.25">
      <c r="B545" s="216"/>
      <c r="C545" s="217"/>
      <c r="D545" s="202" t="s">
        <v>158</v>
      </c>
      <c r="E545" s="218" t="s">
        <v>19</v>
      </c>
      <c r="F545" s="219" t="s">
        <v>583</v>
      </c>
      <c r="G545" s="217"/>
      <c r="H545" s="220">
        <v>1651.204</v>
      </c>
      <c r="I545" s="221"/>
      <c r="J545" s="217"/>
      <c r="K545" s="217"/>
      <c r="L545" s="222"/>
      <c r="M545" s="223"/>
      <c r="N545" s="224"/>
      <c r="O545" s="224"/>
      <c r="P545" s="224"/>
      <c r="Q545" s="224"/>
      <c r="R545" s="224"/>
      <c r="S545" s="224"/>
      <c r="T545" s="225"/>
      <c r="AT545" s="226" t="s">
        <v>158</v>
      </c>
      <c r="AU545" s="226" t="s">
        <v>87</v>
      </c>
      <c r="AV545" s="14" t="s">
        <v>87</v>
      </c>
      <c r="AW545" s="14" t="s">
        <v>34</v>
      </c>
      <c r="AX545" s="14" t="s">
        <v>77</v>
      </c>
      <c r="AY545" s="226" t="s">
        <v>148</v>
      </c>
    </row>
    <row r="546" spans="1:65" s="15" customFormat="1" ht="11.25">
      <c r="B546" s="227"/>
      <c r="C546" s="228"/>
      <c r="D546" s="202" t="s">
        <v>158</v>
      </c>
      <c r="E546" s="229" t="s">
        <v>19</v>
      </c>
      <c r="F546" s="230" t="s">
        <v>161</v>
      </c>
      <c r="G546" s="228"/>
      <c r="H546" s="231">
        <v>1651.204</v>
      </c>
      <c r="I546" s="232"/>
      <c r="J546" s="228"/>
      <c r="K546" s="228"/>
      <c r="L546" s="233"/>
      <c r="M546" s="234"/>
      <c r="N546" s="235"/>
      <c r="O546" s="235"/>
      <c r="P546" s="235"/>
      <c r="Q546" s="235"/>
      <c r="R546" s="235"/>
      <c r="S546" s="235"/>
      <c r="T546" s="236"/>
      <c r="AT546" s="237" t="s">
        <v>158</v>
      </c>
      <c r="AU546" s="237" t="s">
        <v>87</v>
      </c>
      <c r="AV546" s="15" t="s">
        <v>154</v>
      </c>
      <c r="AW546" s="15" t="s">
        <v>34</v>
      </c>
      <c r="AX546" s="15" t="s">
        <v>85</v>
      </c>
      <c r="AY546" s="237" t="s">
        <v>148</v>
      </c>
    </row>
    <row r="547" spans="1:65" s="2" customFormat="1" ht="16.5" customHeight="1">
      <c r="A547" s="35"/>
      <c r="B547" s="36"/>
      <c r="C547" s="189" t="s">
        <v>584</v>
      </c>
      <c r="D547" s="189" t="s">
        <v>150</v>
      </c>
      <c r="E547" s="190" t="s">
        <v>585</v>
      </c>
      <c r="F547" s="191" t="s">
        <v>586</v>
      </c>
      <c r="G547" s="192" t="s">
        <v>106</v>
      </c>
      <c r="H547" s="193">
        <v>1651.204</v>
      </c>
      <c r="I547" s="194"/>
      <c r="J547" s="195">
        <f>ROUND(I547*H547,2)</f>
        <v>0</v>
      </c>
      <c r="K547" s="191" t="s">
        <v>153</v>
      </c>
      <c r="L547" s="40"/>
      <c r="M547" s="196" t="s">
        <v>19</v>
      </c>
      <c r="N547" s="197" t="s">
        <v>48</v>
      </c>
      <c r="O547" s="65"/>
      <c r="P547" s="198">
        <f>O547*H547</f>
        <v>0</v>
      </c>
      <c r="Q547" s="198">
        <v>0</v>
      </c>
      <c r="R547" s="198">
        <f>Q547*H547</f>
        <v>0</v>
      </c>
      <c r="S547" s="198">
        <v>0</v>
      </c>
      <c r="T547" s="199">
        <f>S547*H547</f>
        <v>0</v>
      </c>
      <c r="U547" s="35"/>
      <c r="V547" s="35"/>
      <c r="W547" s="35"/>
      <c r="X547" s="35"/>
      <c r="Y547" s="35"/>
      <c r="Z547" s="35"/>
      <c r="AA547" s="35"/>
      <c r="AB547" s="35"/>
      <c r="AC547" s="35"/>
      <c r="AD547" s="35"/>
      <c r="AE547" s="35"/>
      <c r="AR547" s="200" t="s">
        <v>154</v>
      </c>
      <c r="AT547" s="200" t="s">
        <v>150</v>
      </c>
      <c r="AU547" s="200" t="s">
        <v>87</v>
      </c>
      <c r="AY547" s="18" t="s">
        <v>148</v>
      </c>
      <c r="BE547" s="201">
        <f>IF(N547="základní",J547,0)</f>
        <v>0</v>
      </c>
      <c r="BF547" s="201">
        <f>IF(N547="snížená",J547,0)</f>
        <v>0</v>
      </c>
      <c r="BG547" s="201">
        <f>IF(N547="zákl. přenesená",J547,0)</f>
        <v>0</v>
      </c>
      <c r="BH547" s="201">
        <f>IF(N547="sníž. přenesená",J547,0)</f>
        <v>0</v>
      </c>
      <c r="BI547" s="201">
        <f>IF(N547="nulová",J547,0)</f>
        <v>0</v>
      </c>
      <c r="BJ547" s="18" t="s">
        <v>85</v>
      </c>
      <c r="BK547" s="201">
        <f>ROUND(I547*H547,2)</f>
        <v>0</v>
      </c>
      <c r="BL547" s="18" t="s">
        <v>154</v>
      </c>
      <c r="BM547" s="200" t="s">
        <v>587</v>
      </c>
    </row>
    <row r="548" spans="1:65" s="2" customFormat="1" ht="29.25">
      <c r="A548" s="35"/>
      <c r="B548" s="36"/>
      <c r="C548" s="37"/>
      <c r="D548" s="202" t="s">
        <v>156</v>
      </c>
      <c r="E548" s="37"/>
      <c r="F548" s="203" t="s">
        <v>588</v>
      </c>
      <c r="G548" s="37"/>
      <c r="H548" s="37"/>
      <c r="I548" s="110"/>
      <c r="J548" s="37"/>
      <c r="K548" s="37"/>
      <c r="L548" s="40"/>
      <c r="M548" s="204"/>
      <c r="N548" s="205"/>
      <c r="O548" s="65"/>
      <c r="P548" s="65"/>
      <c r="Q548" s="65"/>
      <c r="R548" s="65"/>
      <c r="S548" s="65"/>
      <c r="T548" s="66"/>
      <c r="U548" s="35"/>
      <c r="V548" s="35"/>
      <c r="W548" s="35"/>
      <c r="X548" s="35"/>
      <c r="Y548" s="35"/>
      <c r="Z548" s="35"/>
      <c r="AA548" s="35"/>
      <c r="AB548" s="35"/>
      <c r="AC548" s="35"/>
      <c r="AD548" s="35"/>
      <c r="AE548" s="35"/>
      <c r="AT548" s="18" t="s">
        <v>156</v>
      </c>
      <c r="AU548" s="18" t="s">
        <v>87</v>
      </c>
    </row>
    <row r="549" spans="1:65" s="13" customFormat="1" ht="11.25">
      <c r="B549" s="206"/>
      <c r="C549" s="207"/>
      <c r="D549" s="202" t="s">
        <v>158</v>
      </c>
      <c r="E549" s="208" t="s">
        <v>19</v>
      </c>
      <c r="F549" s="209" t="s">
        <v>159</v>
      </c>
      <c r="G549" s="207"/>
      <c r="H549" s="208" t="s">
        <v>19</v>
      </c>
      <c r="I549" s="210"/>
      <c r="J549" s="207"/>
      <c r="K549" s="207"/>
      <c r="L549" s="211"/>
      <c r="M549" s="212"/>
      <c r="N549" s="213"/>
      <c r="O549" s="213"/>
      <c r="P549" s="213"/>
      <c r="Q549" s="213"/>
      <c r="R549" s="213"/>
      <c r="S549" s="213"/>
      <c r="T549" s="214"/>
      <c r="AT549" s="215" t="s">
        <v>158</v>
      </c>
      <c r="AU549" s="215" t="s">
        <v>87</v>
      </c>
      <c r="AV549" s="13" t="s">
        <v>85</v>
      </c>
      <c r="AW549" s="13" t="s">
        <v>34</v>
      </c>
      <c r="AX549" s="13" t="s">
        <v>77</v>
      </c>
      <c r="AY549" s="215" t="s">
        <v>148</v>
      </c>
    </row>
    <row r="550" spans="1:65" s="14" customFormat="1" ht="11.25">
      <c r="B550" s="216"/>
      <c r="C550" s="217"/>
      <c r="D550" s="202" t="s">
        <v>158</v>
      </c>
      <c r="E550" s="218" t="s">
        <v>19</v>
      </c>
      <c r="F550" s="219" t="s">
        <v>583</v>
      </c>
      <c r="G550" s="217"/>
      <c r="H550" s="220">
        <v>1651.204</v>
      </c>
      <c r="I550" s="221"/>
      <c r="J550" s="217"/>
      <c r="K550" s="217"/>
      <c r="L550" s="222"/>
      <c r="M550" s="223"/>
      <c r="N550" s="224"/>
      <c r="O550" s="224"/>
      <c r="P550" s="224"/>
      <c r="Q550" s="224"/>
      <c r="R550" s="224"/>
      <c r="S550" s="224"/>
      <c r="T550" s="225"/>
      <c r="AT550" s="226" t="s">
        <v>158</v>
      </c>
      <c r="AU550" s="226" t="s">
        <v>87</v>
      </c>
      <c r="AV550" s="14" t="s">
        <v>87</v>
      </c>
      <c r="AW550" s="14" t="s">
        <v>34</v>
      </c>
      <c r="AX550" s="14" t="s">
        <v>77</v>
      </c>
      <c r="AY550" s="226" t="s">
        <v>148</v>
      </c>
    </row>
    <row r="551" spans="1:65" s="15" customFormat="1" ht="11.25">
      <c r="B551" s="227"/>
      <c r="C551" s="228"/>
      <c r="D551" s="202" t="s">
        <v>158</v>
      </c>
      <c r="E551" s="229" t="s">
        <v>19</v>
      </c>
      <c r="F551" s="230" t="s">
        <v>161</v>
      </c>
      <c r="G551" s="228"/>
      <c r="H551" s="231">
        <v>1651.204</v>
      </c>
      <c r="I551" s="232"/>
      <c r="J551" s="228"/>
      <c r="K551" s="228"/>
      <c r="L551" s="233"/>
      <c r="M551" s="234"/>
      <c r="N551" s="235"/>
      <c r="O551" s="235"/>
      <c r="P551" s="235"/>
      <c r="Q551" s="235"/>
      <c r="R551" s="235"/>
      <c r="S551" s="235"/>
      <c r="T551" s="236"/>
      <c r="AT551" s="237" t="s">
        <v>158</v>
      </c>
      <c r="AU551" s="237" t="s">
        <v>87</v>
      </c>
      <c r="AV551" s="15" t="s">
        <v>154</v>
      </c>
      <c r="AW551" s="15" t="s">
        <v>34</v>
      </c>
      <c r="AX551" s="15" t="s">
        <v>85</v>
      </c>
      <c r="AY551" s="237" t="s">
        <v>148</v>
      </c>
    </row>
    <row r="552" spans="1:65" s="2" customFormat="1" ht="21.75" customHeight="1">
      <c r="A552" s="35"/>
      <c r="B552" s="36"/>
      <c r="C552" s="189" t="s">
        <v>589</v>
      </c>
      <c r="D552" s="189" t="s">
        <v>150</v>
      </c>
      <c r="E552" s="190" t="s">
        <v>590</v>
      </c>
      <c r="F552" s="191" t="s">
        <v>591</v>
      </c>
      <c r="G552" s="192" t="s">
        <v>261</v>
      </c>
      <c r="H552" s="193">
        <v>1</v>
      </c>
      <c r="I552" s="194"/>
      <c r="J552" s="195">
        <f>ROUND(I552*H552,2)</f>
        <v>0</v>
      </c>
      <c r="K552" s="191" t="s">
        <v>153</v>
      </c>
      <c r="L552" s="40"/>
      <c r="M552" s="196" t="s">
        <v>19</v>
      </c>
      <c r="N552" s="197" t="s">
        <v>48</v>
      </c>
      <c r="O552" s="65"/>
      <c r="P552" s="198">
        <f>O552*H552</f>
        <v>0</v>
      </c>
      <c r="Q552" s="198">
        <v>0</v>
      </c>
      <c r="R552" s="198">
        <f>Q552*H552</f>
        <v>0</v>
      </c>
      <c r="S552" s="198">
        <v>8.2000000000000003E-2</v>
      </c>
      <c r="T552" s="199">
        <f>S552*H552</f>
        <v>8.2000000000000003E-2</v>
      </c>
      <c r="U552" s="35"/>
      <c r="V552" s="35"/>
      <c r="W552" s="35"/>
      <c r="X552" s="35"/>
      <c r="Y552" s="35"/>
      <c r="Z552" s="35"/>
      <c r="AA552" s="35"/>
      <c r="AB552" s="35"/>
      <c r="AC552" s="35"/>
      <c r="AD552" s="35"/>
      <c r="AE552" s="35"/>
      <c r="AR552" s="200" t="s">
        <v>154</v>
      </c>
      <c r="AT552" s="200" t="s">
        <v>150</v>
      </c>
      <c r="AU552" s="200" t="s">
        <v>87</v>
      </c>
      <c r="AY552" s="18" t="s">
        <v>148</v>
      </c>
      <c r="BE552" s="201">
        <f>IF(N552="základní",J552,0)</f>
        <v>0</v>
      </c>
      <c r="BF552" s="201">
        <f>IF(N552="snížená",J552,0)</f>
        <v>0</v>
      </c>
      <c r="BG552" s="201">
        <f>IF(N552="zákl. přenesená",J552,0)</f>
        <v>0</v>
      </c>
      <c r="BH552" s="201">
        <f>IF(N552="sníž. přenesená",J552,0)</f>
        <v>0</v>
      </c>
      <c r="BI552" s="201">
        <f>IF(N552="nulová",J552,0)</f>
        <v>0</v>
      </c>
      <c r="BJ552" s="18" t="s">
        <v>85</v>
      </c>
      <c r="BK552" s="201">
        <f>ROUND(I552*H552,2)</f>
        <v>0</v>
      </c>
      <c r="BL552" s="18" t="s">
        <v>154</v>
      </c>
      <c r="BM552" s="200" t="s">
        <v>592</v>
      </c>
    </row>
    <row r="553" spans="1:65" s="2" customFormat="1" ht="68.25">
      <c r="A553" s="35"/>
      <c r="B553" s="36"/>
      <c r="C553" s="37"/>
      <c r="D553" s="202" t="s">
        <v>156</v>
      </c>
      <c r="E553" s="37"/>
      <c r="F553" s="203" t="s">
        <v>593</v>
      </c>
      <c r="G553" s="37"/>
      <c r="H553" s="37"/>
      <c r="I553" s="110"/>
      <c r="J553" s="37"/>
      <c r="K553" s="37"/>
      <c r="L553" s="40"/>
      <c r="M553" s="204"/>
      <c r="N553" s="205"/>
      <c r="O553" s="65"/>
      <c r="P553" s="65"/>
      <c r="Q553" s="65"/>
      <c r="R553" s="65"/>
      <c r="S553" s="65"/>
      <c r="T553" s="66"/>
      <c r="U553" s="35"/>
      <c r="V553" s="35"/>
      <c r="W553" s="35"/>
      <c r="X553" s="35"/>
      <c r="Y553" s="35"/>
      <c r="Z553" s="35"/>
      <c r="AA553" s="35"/>
      <c r="AB553" s="35"/>
      <c r="AC553" s="35"/>
      <c r="AD553" s="35"/>
      <c r="AE553" s="35"/>
      <c r="AT553" s="18" t="s">
        <v>156</v>
      </c>
      <c r="AU553" s="18" t="s">
        <v>87</v>
      </c>
    </row>
    <row r="554" spans="1:65" s="13" customFormat="1" ht="11.25">
      <c r="B554" s="206"/>
      <c r="C554" s="207"/>
      <c r="D554" s="202" t="s">
        <v>158</v>
      </c>
      <c r="E554" s="208" t="s">
        <v>19</v>
      </c>
      <c r="F554" s="209" t="s">
        <v>594</v>
      </c>
      <c r="G554" s="207"/>
      <c r="H554" s="208" t="s">
        <v>19</v>
      </c>
      <c r="I554" s="210"/>
      <c r="J554" s="207"/>
      <c r="K554" s="207"/>
      <c r="L554" s="211"/>
      <c r="M554" s="212"/>
      <c r="N554" s="213"/>
      <c r="O554" s="213"/>
      <c r="P554" s="213"/>
      <c r="Q554" s="213"/>
      <c r="R554" s="213"/>
      <c r="S554" s="213"/>
      <c r="T554" s="214"/>
      <c r="AT554" s="215" t="s">
        <v>158</v>
      </c>
      <c r="AU554" s="215" t="s">
        <v>87</v>
      </c>
      <c r="AV554" s="13" t="s">
        <v>85</v>
      </c>
      <c r="AW554" s="13" t="s">
        <v>34</v>
      </c>
      <c r="AX554" s="13" t="s">
        <v>77</v>
      </c>
      <c r="AY554" s="215" t="s">
        <v>148</v>
      </c>
    </row>
    <row r="555" spans="1:65" s="14" customFormat="1" ht="11.25">
      <c r="B555" s="216"/>
      <c r="C555" s="217"/>
      <c r="D555" s="202" t="s">
        <v>158</v>
      </c>
      <c r="E555" s="218" t="s">
        <v>19</v>
      </c>
      <c r="F555" s="219" t="s">
        <v>85</v>
      </c>
      <c r="G555" s="217"/>
      <c r="H555" s="220">
        <v>1</v>
      </c>
      <c r="I555" s="221"/>
      <c r="J555" s="217"/>
      <c r="K555" s="217"/>
      <c r="L555" s="222"/>
      <c r="M555" s="223"/>
      <c r="N555" s="224"/>
      <c r="O555" s="224"/>
      <c r="P555" s="224"/>
      <c r="Q555" s="224"/>
      <c r="R555" s="224"/>
      <c r="S555" s="224"/>
      <c r="T555" s="225"/>
      <c r="AT555" s="226" t="s">
        <v>158</v>
      </c>
      <c r="AU555" s="226" t="s">
        <v>87</v>
      </c>
      <c r="AV555" s="14" t="s">
        <v>87</v>
      </c>
      <c r="AW555" s="14" t="s">
        <v>34</v>
      </c>
      <c r="AX555" s="14" t="s">
        <v>77</v>
      </c>
      <c r="AY555" s="226" t="s">
        <v>148</v>
      </c>
    </row>
    <row r="556" spans="1:65" s="15" customFormat="1" ht="11.25">
      <c r="B556" s="227"/>
      <c r="C556" s="228"/>
      <c r="D556" s="202" t="s">
        <v>158</v>
      </c>
      <c r="E556" s="229" t="s">
        <v>19</v>
      </c>
      <c r="F556" s="230" t="s">
        <v>161</v>
      </c>
      <c r="G556" s="228"/>
      <c r="H556" s="231">
        <v>1</v>
      </c>
      <c r="I556" s="232"/>
      <c r="J556" s="228"/>
      <c r="K556" s="228"/>
      <c r="L556" s="233"/>
      <c r="M556" s="234"/>
      <c r="N556" s="235"/>
      <c r="O556" s="235"/>
      <c r="P556" s="235"/>
      <c r="Q556" s="235"/>
      <c r="R556" s="235"/>
      <c r="S556" s="235"/>
      <c r="T556" s="236"/>
      <c r="AT556" s="237" t="s">
        <v>158</v>
      </c>
      <c r="AU556" s="237" t="s">
        <v>87</v>
      </c>
      <c r="AV556" s="15" t="s">
        <v>154</v>
      </c>
      <c r="AW556" s="15" t="s">
        <v>34</v>
      </c>
      <c r="AX556" s="15" t="s">
        <v>85</v>
      </c>
      <c r="AY556" s="237" t="s">
        <v>148</v>
      </c>
    </row>
    <row r="557" spans="1:65" s="12" customFormat="1" ht="22.9" customHeight="1">
      <c r="B557" s="173"/>
      <c r="C557" s="174"/>
      <c r="D557" s="175" t="s">
        <v>76</v>
      </c>
      <c r="E557" s="187" t="s">
        <v>595</v>
      </c>
      <c r="F557" s="187" t="s">
        <v>596</v>
      </c>
      <c r="G557" s="174"/>
      <c r="H557" s="174"/>
      <c r="I557" s="177"/>
      <c r="J557" s="188">
        <f>BK557</f>
        <v>0</v>
      </c>
      <c r="K557" s="174"/>
      <c r="L557" s="179"/>
      <c r="M557" s="180"/>
      <c r="N557" s="181"/>
      <c r="O557" s="181"/>
      <c r="P557" s="182">
        <f>SUM(P558:P571)</f>
        <v>0</v>
      </c>
      <c r="Q557" s="181"/>
      <c r="R557" s="182">
        <f>SUM(R558:R571)</f>
        <v>0</v>
      </c>
      <c r="S557" s="181"/>
      <c r="T557" s="183">
        <f>SUM(T558:T571)</f>
        <v>0</v>
      </c>
      <c r="AR557" s="184" t="s">
        <v>85</v>
      </c>
      <c r="AT557" s="185" t="s">
        <v>76</v>
      </c>
      <c r="AU557" s="185" t="s">
        <v>85</v>
      </c>
      <c r="AY557" s="184" t="s">
        <v>148</v>
      </c>
      <c r="BK557" s="186">
        <f>SUM(BK558:BK571)</f>
        <v>0</v>
      </c>
    </row>
    <row r="558" spans="1:65" s="2" customFormat="1" ht="21.75" customHeight="1">
      <c r="A558" s="35"/>
      <c r="B558" s="36"/>
      <c r="C558" s="189" t="s">
        <v>597</v>
      </c>
      <c r="D558" s="189" t="s">
        <v>150</v>
      </c>
      <c r="E558" s="190" t="s">
        <v>598</v>
      </c>
      <c r="F558" s="191" t="s">
        <v>599</v>
      </c>
      <c r="G558" s="192" t="s">
        <v>209</v>
      </c>
      <c r="H558" s="193">
        <v>84.542000000000002</v>
      </c>
      <c r="I558" s="194"/>
      <c r="J558" s="195">
        <f>ROUND(I558*H558,2)</f>
        <v>0</v>
      </c>
      <c r="K558" s="191" t="s">
        <v>153</v>
      </c>
      <c r="L558" s="40"/>
      <c r="M558" s="196" t="s">
        <v>19</v>
      </c>
      <c r="N558" s="197" t="s">
        <v>48</v>
      </c>
      <c r="O558" s="65"/>
      <c r="P558" s="198">
        <f>O558*H558</f>
        <v>0</v>
      </c>
      <c r="Q558" s="198">
        <v>0</v>
      </c>
      <c r="R558" s="198">
        <f>Q558*H558</f>
        <v>0</v>
      </c>
      <c r="S558" s="198">
        <v>0</v>
      </c>
      <c r="T558" s="199">
        <f>S558*H558</f>
        <v>0</v>
      </c>
      <c r="U558" s="35"/>
      <c r="V558" s="35"/>
      <c r="W558" s="35"/>
      <c r="X558" s="35"/>
      <c r="Y558" s="35"/>
      <c r="Z558" s="35"/>
      <c r="AA558" s="35"/>
      <c r="AB558" s="35"/>
      <c r="AC558" s="35"/>
      <c r="AD558" s="35"/>
      <c r="AE558" s="35"/>
      <c r="AR558" s="200" t="s">
        <v>154</v>
      </c>
      <c r="AT558" s="200" t="s">
        <v>150</v>
      </c>
      <c r="AU558" s="200" t="s">
        <v>87</v>
      </c>
      <c r="AY558" s="18" t="s">
        <v>148</v>
      </c>
      <c r="BE558" s="201">
        <f>IF(N558="základní",J558,0)</f>
        <v>0</v>
      </c>
      <c r="BF558" s="201">
        <f>IF(N558="snížená",J558,0)</f>
        <v>0</v>
      </c>
      <c r="BG558" s="201">
        <f>IF(N558="zákl. přenesená",J558,0)</f>
        <v>0</v>
      </c>
      <c r="BH558" s="201">
        <f>IF(N558="sníž. přenesená",J558,0)</f>
        <v>0</v>
      </c>
      <c r="BI558" s="201">
        <f>IF(N558="nulová",J558,0)</f>
        <v>0</v>
      </c>
      <c r="BJ558" s="18" t="s">
        <v>85</v>
      </c>
      <c r="BK558" s="201">
        <f>ROUND(I558*H558,2)</f>
        <v>0</v>
      </c>
      <c r="BL558" s="18" t="s">
        <v>154</v>
      </c>
      <c r="BM558" s="200" t="s">
        <v>600</v>
      </c>
    </row>
    <row r="559" spans="1:65" s="2" customFormat="1" ht="78">
      <c r="A559" s="35"/>
      <c r="B559" s="36"/>
      <c r="C559" s="37"/>
      <c r="D559" s="202" t="s">
        <v>156</v>
      </c>
      <c r="E559" s="37"/>
      <c r="F559" s="203" t="s">
        <v>601</v>
      </c>
      <c r="G559" s="37"/>
      <c r="H559" s="37"/>
      <c r="I559" s="110"/>
      <c r="J559" s="37"/>
      <c r="K559" s="37"/>
      <c r="L559" s="40"/>
      <c r="M559" s="204"/>
      <c r="N559" s="205"/>
      <c r="O559" s="65"/>
      <c r="P559" s="65"/>
      <c r="Q559" s="65"/>
      <c r="R559" s="65"/>
      <c r="S559" s="65"/>
      <c r="T559" s="66"/>
      <c r="U559" s="35"/>
      <c r="V559" s="35"/>
      <c r="W559" s="35"/>
      <c r="X559" s="35"/>
      <c r="Y559" s="35"/>
      <c r="Z559" s="35"/>
      <c r="AA559" s="35"/>
      <c r="AB559" s="35"/>
      <c r="AC559" s="35"/>
      <c r="AD559" s="35"/>
      <c r="AE559" s="35"/>
      <c r="AT559" s="18" t="s">
        <v>156</v>
      </c>
      <c r="AU559" s="18" t="s">
        <v>87</v>
      </c>
    </row>
    <row r="560" spans="1:65" s="2" customFormat="1" ht="21.75" customHeight="1">
      <c r="A560" s="35"/>
      <c r="B560" s="36"/>
      <c r="C560" s="189" t="s">
        <v>602</v>
      </c>
      <c r="D560" s="189" t="s">
        <v>150</v>
      </c>
      <c r="E560" s="190" t="s">
        <v>603</v>
      </c>
      <c r="F560" s="191" t="s">
        <v>604</v>
      </c>
      <c r="G560" s="192" t="s">
        <v>209</v>
      </c>
      <c r="H560" s="193">
        <v>1183.588</v>
      </c>
      <c r="I560" s="194"/>
      <c r="J560" s="195">
        <f>ROUND(I560*H560,2)</f>
        <v>0</v>
      </c>
      <c r="K560" s="191" t="s">
        <v>153</v>
      </c>
      <c r="L560" s="40"/>
      <c r="M560" s="196" t="s">
        <v>19</v>
      </c>
      <c r="N560" s="197" t="s">
        <v>48</v>
      </c>
      <c r="O560" s="65"/>
      <c r="P560" s="198">
        <f>O560*H560</f>
        <v>0</v>
      </c>
      <c r="Q560" s="198">
        <v>0</v>
      </c>
      <c r="R560" s="198">
        <f>Q560*H560</f>
        <v>0</v>
      </c>
      <c r="S560" s="198">
        <v>0</v>
      </c>
      <c r="T560" s="199">
        <f>S560*H560</f>
        <v>0</v>
      </c>
      <c r="U560" s="35"/>
      <c r="V560" s="35"/>
      <c r="W560" s="35"/>
      <c r="X560" s="35"/>
      <c r="Y560" s="35"/>
      <c r="Z560" s="35"/>
      <c r="AA560" s="35"/>
      <c r="AB560" s="35"/>
      <c r="AC560" s="35"/>
      <c r="AD560" s="35"/>
      <c r="AE560" s="35"/>
      <c r="AR560" s="200" t="s">
        <v>154</v>
      </c>
      <c r="AT560" s="200" t="s">
        <v>150</v>
      </c>
      <c r="AU560" s="200" t="s">
        <v>87</v>
      </c>
      <c r="AY560" s="18" t="s">
        <v>148</v>
      </c>
      <c r="BE560" s="201">
        <f>IF(N560="základní",J560,0)</f>
        <v>0</v>
      </c>
      <c r="BF560" s="201">
        <f>IF(N560="snížená",J560,0)</f>
        <v>0</v>
      </c>
      <c r="BG560" s="201">
        <f>IF(N560="zákl. přenesená",J560,0)</f>
        <v>0</v>
      </c>
      <c r="BH560" s="201">
        <f>IF(N560="sníž. přenesená",J560,0)</f>
        <v>0</v>
      </c>
      <c r="BI560" s="201">
        <f>IF(N560="nulová",J560,0)</f>
        <v>0</v>
      </c>
      <c r="BJ560" s="18" t="s">
        <v>85</v>
      </c>
      <c r="BK560" s="201">
        <f>ROUND(I560*H560,2)</f>
        <v>0</v>
      </c>
      <c r="BL560" s="18" t="s">
        <v>154</v>
      </c>
      <c r="BM560" s="200" t="s">
        <v>605</v>
      </c>
    </row>
    <row r="561" spans="1:65" s="2" customFormat="1" ht="78">
      <c r="A561" s="35"/>
      <c r="B561" s="36"/>
      <c r="C561" s="37"/>
      <c r="D561" s="202" t="s">
        <v>156</v>
      </c>
      <c r="E561" s="37"/>
      <c r="F561" s="203" t="s">
        <v>601</v>
      </c>
      <c r="G561" s="37"/>
      <c r="H561" s="37"/>
      <c r="I561" s="110"/>
      <c r="J561" s="37"/>
      <c r="K561" s="37"/>
      <c r="L561" s="40"/>
      <c r="M561" s="204"/>
      <c r="N561" s="205"/>
      <c r="O561" s="65"/>
      <c r="P561" s="65"/>
      <c r="Q561" s="65"/>
      <c r="R561" s="65"/>
      <c r="S561" s="65"/>
      <c r="T561" s="66"/>
      <c r="U561" s="35"/>
      <c r="V561" s="35"/>
      <c r="W561" s="35"/>
      <c r="X561" s="35"/>
      <c r="Y561" s="35"/>
      <c r="Z561" s="35"/>
      <c r="AA561" s="35"/>
      <c r="AB561" s="35"/>
      <c r="AC561" s="35"/>
      <c r="AD561" s="35"/>
      <c r="AE561" s="35"/>
      <c r="AT561" s="18" t="s">
        <v>156</v>
      </c>
      <c r="AU561" s="18" t="s">
        <v>87</v>
      </c>
    </row>
    <row r="562" spans="1:65" s="14" customFormat="1" ht="11.25">
      <c r="B562" s="216"/>
      <c r="C562" s="217"/>
      <c r="D562" s="202" t="s">
        <v>158</v>
      </c>
      <c r="E562" s="217"/>
      <c r="F562" s="219" t="s">
        <v>606</v>
      </c>
      <c r="G562" s="217"/>
      <c r="H562" s="220">
        <v>1183.588</v>
      </c>
      <c r="I562" s="221"/>
      <c r="J562" s="217"/>
      <c r="K562" s="217"/>
      <c r="L562" s="222"/>
      <c r="M562" s="223"/>
      <c r="N562" s="224"/>
      <c r="O562" s="224"/>
      <c r="P562" s="224"/>
      <c r="Q562" s="224"/>
      <c r="R562" s="224"/>
      <c r="S562" s="224"/>
      <c r="T562" s="225"/>
      <c r="AT562" s="226" t="s">
        <v>158</v>
      </c>
      <c r="AU562" s="226" t="s">
        <v>87</v>
      </c>
      <c r="AV562" s="14" t="s">
        <v>87</v>
      </c>
      <c r="AW562" s="14" t="s">
        <v>4</v>
      </c>
      <c r="AX562" s="14" t="s">
        <v>85</v>
      </c>
      <c r="AY562" s="226" t="s">
        <v>148</v>
      </c>
    </row>
    <row r="563" spans="1:65" s="2" customFormat="1" ht="21.75" customHeight="1">
      <c r="A563" s="35"/>
      <c r="B563" s="36"/>
      <c r="C563" s="189" t="s">
        <v>607</v>
      </c>
      <c r="D563" s="189" t="s">
        <v>150</v>
      </c>
      <c r="E563" s="190" t="s">
        <v>608</v>
      </c>
      <c r="F563" s="191" t="s">
        <v>609</v>
      </c>
      <c r="G563" s="192" t="s">
        <v>209</v>
      </c>
      <c r="H563" s="193">
        <v>169.24799999999999</v>
      </c>
      <c r="I563" s="194"/>
      <c r="J563" s="195">
        <f>ROUND(I563*H563,2)</f>
        <v>0</v>
      </c>
      <c r="K563" s="191" t="s">
        <v>153</v>
      </c>
      <c r="L563" s="40"/>
      <c r="M563" s="196" t="s">
        <v>19</v>
      </c>
      <c r="N563" s="197" t="s">
        <v>48</v>
      </c>
      <c r="O563" s="65"/>
      <c r="P563" s="198">
        <f>O563*H563</f>
        <v>0</v>
      </c>
      <c r="Q563" s="198">
        <v>0</v>
      </c>
      <c r="R563" s="198">
        <f>Q563*H563</f>
        <v>0</v>
      </c>
      <c r="S563" s="198">
        <v>0</v>
      </c>
      <c r="T563" s="199">
        <f>S563*H563</f>
        <v>0</v>
      </c>
      <c r="U563" s="35"/>
      <c r="V563" s="35"/>
      <c r="W563" s="35"/>
      <c r="X563" s="35"/>
      <c r="Y563" s="35"/>
      <c r="Z563" s="35"/>
      <c r="AA563" s="35"/>
      <c r="AB563" s="35"/>
      <c r="AC563" s="35"/>
      <c r="AD563" s="35"/>
      <c r="AE563" s="35"/>
      <c r="AR563" s="200" t="s">
        <v>154</v>
      </c>
      <c r="AT563" s="200" t="s">
        <v>150</v>
      </c>
      <c r="AU563" s="200" t="s">
        <v>87</v>
      </c>
      <c r="AY563" s="18" t="s">
        <v>148</v>
      </c>
      <c r="BE563" s="201">
        <f>IF(N563="základní",J563,0)</f>
        <v>0</v>
      </c>
      <c r="BF563" s="201">
        <f>IF(N563="snížená",J563,0)</f>
        <v>0</v>
      </c>
      <c r="BG563" s="201">
        <f>IF(N563="zákl. přenesená",J563,0)</f>
        <v>0</v>
      </c>
      <c r="BH563" s="201">
        <f>IF(N563="sníž. přenesená",J563,0)</f>
        <v>0</v>
      </c>
      <c r="BI563" s="201">
        <f>IF(N563="nulová",J563,0)</f>
        <v>0</v>
      </c>
      <c r="BJ563" s="18" t="s">
        <v>85</v>
      </c>
      <c r="BK563" s="201">
        <f>ROUND(I563*H563,2)</f>
        <v>0</v>
      </c>
      <c r="BL563" s="18" t="s">
        <v>154</v>
      </c>
      <c r="BM563" s="200" t="s">
        <v>610</v>
      </c>
    </row>
    <row r="564" spans="1:65" s="2" customFormat="1" ht="48.75">
      <c r="A564" s="35"/>
      <c r="B564" s="36"/>
      <c r="C564" s="37"/>
      <c r="D564" s="202" t="s">
        <v>156</v>
      </c>
      <c r="E564" s="37"/>
      <c r="F564" s="203" t="s">
        <v>611</v>
      </c>
      <c r="G564" s="37"/>
      <c r="H564" s="37"/>
      <c r="I564" s="110"/>
      <c r="J564" s="37"/>
      <c r="K564" s="37"/>
      <c r="L564" s="40"/>
      <c r="M564" s="204"/>
      <c r="N564" s="205"/>
      <c r="O564" s="65"/>
      <c r="P564" s="65"/>
      <c r="Q564" s="65"/>
      <c r="R564" s="65"/>
      <c r="S564" s="65"/>
      <c r="T564" s="66"/>
      <c r="U564" s="35"/>
      <c r="V564" s="35"/>
      <c r="W564" s="35"/>
      <c r="X564" s="35"/>
      <c r="Y564" s="35"/>
      <c r="Z564" s="35"/>
      <c r="AA564" s="35"/>
      <c r="AB564" s="35"/>
      <c r="AC564" s="35"/>
      <c r="AD564" s="35"/>
      <c r="AE564" s="35"/>
      <c r="AT564" s="18" t="s">
        <v>156</v>
      </c>
      <c r="AU564" s="18" t="s">
        <v>87</v>
      </c>
    </row>
    <row r="565" spans="1:65" s="2" customFormat="1" ht="21.75" customHeight="1">
      <c r="A565" s="35"/>
      <c r="B565" s="36"/>
      <c r="C565" s="189" t="s">
        <v>612</v>
      </c>
      <c r="D565" s="189" t="s">
        <v>150</v>
      </c>
      <c r="E565" s="190" t="s">
        <v>613</v>
      </c>
      <c r="F565" s="191" t="s">
        <v>614</v>
      </c>
      <c r="G565" s="192" t="s">
        <v>209</v>
      </c>
      <c r="H565" s="193">
        <v>2369.4720000000002</v>
      </c>
      <c r="I565" s="194"/>
      <c r="J565" s="195">
        <f>ROUND(I565*H565,2)</f>
        <v>0</v>
      </c>
      <c r="K565" s="191" t="s">
        <v>153</v>
      </c>
      <c r="L565" s="40"/>
      <c r="M565" s="196" t="s">
        <v>19</v>
      </c>
      <c r="N565" s="197" t="s">
        <v>48</v>
      </c>
      <c r="O565" s="65"/>
      <c r="P565" s="198">
        <f>O565*H565</f>
        <v>0</v>
      </c>
      <c r="Q565" s="198">
        <v>0</v>
      </c>
      <c r="R565" s="198">
        <f>Q565*H565</f>
        <v>0</v>
      </c>
      <c r="S565" s="198">
        <v>0</v>
      </c>
      <c r="T565" s="199">
        <f>S565*H565</f>
        <v>0</v>
      </c>
      <c r="U565" s="35"/>
      <c r="V565" s="35"/>
      <c r="W565" s="35"/>
      <c r="X565" s="35"/>
      <c r="Y565" s="35"/>
      <c r="Z565" s="35"/>
      <c r="AA565" s="35"/>
      <c r="AB565" s="35"/>
      <c r="AC565" s="35"/>
      <c r="AD565" s="35"/>
      <c r="AE565" s="35"/>
      <c r="AR565" s="200" t="s">
        <v>154</v>
      </c>
      <c r="AT565" s="200" t="s">
        <v>150</v>
      </c>
      <c r="AU565" s="200" t="s">
        <v>87</v>
      </c>
      <c r="AY565" s="18" t="s">
        <v>148</v>
      </c>
      <c r="BE565" s="201">
        <f>IF(N565="základní",J565,0)</f>
        <v>0</v>
      </c>
      <c r="BF565" s="201">
        <f>IF(N565="snížená",J565,0)</f>
        <v>0</v>
      </c>
      <c r="BG565" s="201">
        <f>IF(N565="zákl. přenesená",J565,0)</f>
        <v>0</v>
      </c>
      <c r="BH565" s="201">
        <f>IF(N565="sníž. přenesená",J565,0)</f>
        <v>0</v>
      </c>
      <c r="BI565" s="201">
        <f>IF(N565="nulová",J565,0)</f>
        <v>0</v>
      </c>
      <c r="BJ565" s="18" t="s">
        <v>85</v>
      </c>
      <c r="BK565" s="201">
        <f>ROUND(I565*H565,2)</f>
        <v>0</v>
      </c>
      <c r="BL565" s="18" t="s">
        <v>154</v>
      </c>
      <c r="BM565" s="200" t="s">
        <v>615</v>
      </c>
    </row>
    <row r="566" spans="1:65" s="2" customFormat="1" ht="48.75">
      <c r="A566" s="35"/>
      <c r="B566" s="36"/>
      <c r="C566" s="37"/>
      <c r="D566" s="202" t="s">
        <v>156</v>
      </c>
      <c r="E566" s="37"/>
      <c r="F566" s="203" t="s">
        <v>611</v>
      </c>
      <c r="G566" s="37"/>
      <c r="H566" s="37"/>
      <c r="I566" s="110"/>
      <c r="J566" s="37"/>
      <c r="K566" s="37"/>
      <c r="L566" s="40"/>
      <c r="M566" s="204"/>
      <c r="N566" s="205"/>
      <c r="O566" s="65"/>
      <c r="P566" s="65"/>
      <c r="Q566" s="65"/>
      <c r="R566" s="65"/>
      <c r="S566" s="65"/>
      <c r="T566" s="66"/>
      <c r="U566" s="35"/>
      <c r="V566" s="35"/>
      <c r="W566" s="35"/>
      <c r="X566" s="35"/>
      <c r="Y566" s="35"/>
      <c r="Z566" s="35"/>
      <c r="AA566" s="35"/>
      <c r="AB566" s="35"/>
      <c r="AC566" s="35"/>
      <c r="AD566" s="35"/>
      <c r="AE566" s="35"/>
      <c r="AT566" s="18" t="s">
        <v>156</v>
      </c>
      <c r="AU566" s="18" t="s">
        <v>87</v>
      </c>
    </row>
    <row r="567" spans="1:65" s="14" customFormat="1" ht="11.25">
      <c r="B567" s="216"/>
      <c r="C567" s="217"/>
      <c r="D567" s="202" t="s">
        <v>158</v>
      </c>
      <c r="E567" s="217"/>
      <c r="F567" s="219" t="s">
        <v>616</v>
      </c>
      <c r="G567" s="217"/>
      <c r="H567" s="220">
        <v>2369.4720000000002</v>
      </c>
      <c r="I567" s="221"/>
      <c r="J567" s="217"/>
      <c r="K567" s="217"/>
      <c r="L567" s="222"/>
      <c r="M567" s="223"/>
      <c r="N567" s="224"/>
      <c r="O567" s="224"/>
      <c r="P567" s="224"/>
      <c r="Q567" s="224"/>
      <c r="R567" s="224"/>
      <c r="S567" s="224"/>
      <c r="T567" s="225"/>
      <c r="AT567" s="226" t="s">
        <v>158</v>
      </c>
      <c r="AU567" s="226" t="s">
        <v>87</v>
      </c>
      <c r="AV567" s="14" t="s">
        <v>87</v>
      </c>
      <c r="AW567" s="14" t="s">
        <v>4</v>
      </c>
      <c r="AX567" s="14" t="s">
        <v>85</v>
      </c>
      <c r="AY567" s="226" t="s">
        <v>148</v>
      </c>
    </row>
    <row r="568" spans="1:65" s="2" customFormat="1" ht="21.75" customHeight="1">
      <c r="A568" s="35"/>
      <c r="B568" s="36"/>
      <c r="C568" s="189" t="s">
        <v>617</v>
      </c>
      <c r="D568" s="189" t="s">
        <v>150</v>
      </c>
      <c r="E568" s="190" t="s">
        <v>618</v>
      </c>
      <c r="F568" s="191" t="s">
        <v>619</v>
      </c>
      <c r="G568" s="192" t="s">
        <v>209</v>
      </c>
      <c r="H568" s="193">
        <v>169.24799999999999</v>
      </c>
      <c r="I568" s="194"/>
      <c r="J568" s="195">
        <f>ROUND(I568*H568,2)</f>
        <v>0</v>
      </c>
      <c r="K568" s="191" t="s">
        <v>153</v>
      </c>
      <c r="L568" s="40"/>
      <c r="M568" s="196" t="s">
        <v>19</v>
      </c>
      <c r="N568" s="197" t="s">
        <v>48</v>
      </c>
      <c r="O568" s="65"/>
      <c r="P568" s="198">
        <f>O568*H568</f>
        <v>0</v>
      </c>
      <c r="Q568" s="198">
        <v>0</v>
      </c>
      <c r="R568" s="198">
        <f>Q568*H568</f>
        <v>0</v>
      </c>
      <c r="S568" s="198">
        <v>0</v>
      </c>
      <c r="T568" s="199">
        <f>S568*H568</f>
        <v>0</v>
      </c>
      <c r="U568" s="35"/>
      <c r="V568" s="35"/>
      <c r="W568" s="35"/>
      <c r="X568" s="35"/>
      <c r="Y568" s="35"/>
      <c r="Z568" s="35"/>
      <c r="AA568" s="35"/>
      <c r="AB568" s="35"/>
      <c r="AC568" s="35"/>
      <c r="AD568" s="35"/>
      <c r="AE568" s="35"/>
      <c r="AR568" s="200" t="s">
        <v>154</v>
      </c>
      <c r="AT568" s="200" t="s">
        <v>150</v>
      </c>
      <c r="AU568" s="200" t="s">
        <v>87</v>
      </c>
      <c r="AY568" s="18" t="s">
        <v>148</v>
      </c>
      <c r="BE568" s="201">
        <f>IF(N568="základní",J568,0)</f>
        <v>0</v>
      </c>
      <c r="BF568" s="201">
        <f>IF(N568="snížená",J568,0)</f>
        <v>0</v>
      </c>
      <c r="BG568" s="201">
        <f>IF(N568="zákl. přenesená",J568,0)</f>
        <v>0</v>
      </c>
      <c r="BH568" s="201">
        <f>IF(N568="sníž. přenesená",J568,0)</f>
        <v>0</v>
      </c>
      <c r="BI568" s="201">
        <f>IF(N568="nulová",J568,0)</f>
        <v>0</v>
      </c>
      <c r="BJ568" s="18" t="s">
        <v>85</v>
      </c>
      <c r="BK568" s="201">
        <f>ROUND(I568*H568,2)</f>
        <v>0</v>
      </c>
      <c r="BL568" s="18" t="s">
        <v>154</v>
      </c>
      <c r="BM568" s="200" t="s">
        <v>620</v>
      </c>
    </row>
    <row r="569" spans="1:65" s="2" customFormat="1" ht="68.25">
      <c r="A569" s="35"/>
      <c r="B569" s="36"/>
      <c r="C569" s="37"/>
      <c r="D569" s="202" t="s">
        <v>156</v>
      </c>
      <c r="E569" s="37"/>
      <c r="F569" s="203" t="s">
        <v>621</v>
      </c>
      <c r="G569" s="37"/>
      <c r="H569" s="37"/>
      <c r="I569" s="110"/>
      <c r="J569" s="37"/>
      <c r="K569" s="37"/>
      <c r="L569" s="40"/>
      <c r="M569" s="204"/>
      <c r="N569" s="205"/>
      <c r="O569" s="65"/>
      <c r="P569" s="65"/>
      <c r="Q569" s="65"/>
      <c r="R569" s="65"/>
      <c r="S569" s="65"/>
      <c r="T569" s="66"/>
      <c r="U569" s="35"/>
      <c r="V569" s="35"/>
      <c r="W569" s="35"/>
      <c r="X569" s="35"/>
      <c r="Y569" s="35"/>
      <c r="Z569" s="35"/>
      <c r="AA569" s="35"/>
      <c r="AB569" s="35"/>
      <c r="AC569" s="35"/>
      <c r="AD569" s="35"/>
      <c r="AE569" s="35"/>
      <c r="AT569" s="18" t="s">
        <v>156</v>
      </c>
      <c r="AU569" s="18" t="s">
        <v>87</v>
      </c>
    </row>
    <row r="570" spans="1:65" s="2" customFormat="1" ht="21.75" customHeight="1">
      <c r="A570" s="35"/>
      <c r="B570" s="36"/>
      <c r="C570" s="189" t="s">
        <v>622</v>
      </c>
      <c r="D570" s="189" t="s">
        <v>150</v>
      </c>
      <c r="E570" s="190" t="s">
        <v>623</v>
      </c>
      <c r="F570" s="191" t="s">
        <v>624</v>
      </c>
      <c r="G570" s="192" t="s">
        <v>209</v>
      </c>
      <c r="H570" s="193">
        <v>84.542000000000002</v>
      </c>
      <c r="I570" s="194"/>
      <c r="J570" s="195">
        <f>ROUND(I570*H570,2)</f>
        <v>0</v>
      </c>
      <c r="K570" s="191" t="s">
        <v>153</v>
      </c>
      <c r="L570" s="40"/>
      <c r="M570" s="196" t="s">
        <v>19</v>
      </c>
      <c r="N570" s="197" t="s">
        <v>48</v>
      </c>
      <c r="O570" s="65"/>
      <c r="P570" s="198">
        <f>O570*H570</f>
        <v>0</v>
      </c>
      <c r="Q570" s="198">
        <v>0</v>
      </c>
      <c r="R570" s="198">
        <f>Q570*H570</f>
        <v>0</v>
      </c>
      <c r="S570" s="198">
        <v>0</v>
      </c>
      <c r="T570" s="199">
        <f>S570*H570</f>
        <v>0</v>
      </c>
      <c r="U570" s="35"/>
      <c r="V570" s="35"/>
      <c r="W570" s="35"/>
      <c r="X570" s="35"/>
      <c r="Y570" s="35"/>
      <c r="Z570" s="35"/>
      <c r="AA570" s="35"/>
      <c r="AB570" s="35"/>
      <c r="AC570" s="35"/>
      <c r="AD570" s="35"/>
      <c r="AE570" s="35"/>
      <c r="AR570" s="200" t="s">
        <v>154</v>
      </c>
      <c r="AT570" s="200" t="s">
        <v>150</v>
      </c>
      <c r="AU570" s="200" t="s">
        <v>87</v>
      </c>
      <c r="AY570" s="18" t="s">
        <v>148</v>
      </c>
      <c r="BE570" s="201">
        <f>IF(N570="základní",J570,0)</f>
        <v>0</v>
      </c>
      <c r="BF570" s="201">
        <f>IF(N570="snížená",J570,0)</f>
        <v>0</v>
      </c>
      <c r="BG570" s="201">
        <f>IF(N570="zákl. přenesená",J570,0)</f>
        <v>0</v>
      </c>
      <c r="BH570" s="201">
        <f>IF(N570="sníž. přenesená",J570,0)</f>
        <v>0</v>
      </c>
      <c r="BI570" s="201">
        <f>IF(N570="nulová",J570,0)</f>
        <v>0</v>
      </c>
      <c r="BJ570" s="18" t="s">
        <v>85</v>
      </c>
      <c r="BK570" s="201">
        <f>ROUND(I570*H570,2)</f>
        <v>0</v>
      </c>
      <c r="BL570" s="18" t="s">
        <v>154</v>
      </c>
      <c r="BM570" s="200" t="s">
        <v>625</v>
      </c>
    </row>
    <row r="571" spans="1:65" s="2" customFormat="1" ht="68.25">
      <c r="A571" s="35"/>
      <c r="B571" s="36"/>
      <c r="C571" s="37"/>
      <c r="D571" s="202" t="s">
        <v>156</v>
      </c>
      <c r="E571" s="37"/>
      <c r="F571" s="203" t="s">
        <v>621</v>
      </c>
      <c r="G571" s="37"/>
      <c r="H571" s="37"/>
      <c r="I571" s="110"/>
      <c r="J571" s="37"/>
      <c r="K571" s="37"/>
      <c r="L571" s="40"/>
      <c r="M571" s="204"/>
      <c r="N571" s="205"/>
      <c r="O571" s="65"/>
      <c r="P571" s="65"/>
      <c r="Q571" s="65"/>
      <c r="R571" s="65"/>
      <c r="S571" s="65"/>
      <c r="T571" s="66"/>
      <c r="U571" s="35"/>
      <c r="V571" s="35"/>
      <c r="W571" s="35"/>
      <c r="X571" s="35"/>
      <c r="Y571" s="35"/>
      <c r="Z571" s="35"/>
      <c r="AA571" s="35"/>
      <c r="AB571" s="35"/>
      <c r="AC571" s="35"/>
      <c r="AD571" s="35"/>
      <c r="AE571" s="35"/>
      <c r="AT571" s="18" t="s">
        <v>156</v>
      </c>
      <c r="AU571" s="18" t="s">
        <v>87</v>
      </c>
    </row>
    <row r="572" spans="1:65" s="12" customFormat="1" ht="22.9" customHeight="1">
      <c r="B572" s="173"/>
      <c r="C572" s="174"/>
      <c r="D572" s="175" t="s">
        <v>76</v>
      </c>
      <c r="E572" s="187" t="s">
        <v>626</v>
      </c>
      <c r="F572" s="187" t="s">
        <v>627</v>
      </c>
      <c r="G572" s="174"/>
      <c r="H572" s="174"/>
      <c r="I572" s="177"/>
      <c r="J572" s="188">
        <f>BK572</f>
        <v>0</v>
      </c>
      <c r="K572" s="174"/>
      <c r="L572" s="179"/>
      <c r="M572" s="180"/>
      <c r="N572" s="181"/>
      <c r="O572" s="181"/>
      <c r="P572" s="182">
        <f>SUM(P573:P574)</f>
        <v>0</v>
      </c>
      <c r="Q572" s="181"/>
      <c r="R572" s="182">
        <f>SUM(R573:R574)</f>
        <v>0</v>
      </c>
      <c r="S572" s="181"/>
      <c r="T572" s="183">
        <f>SUM(T573:T574)</f>
        <v>0</v>
      </c>
      <c r="AR572" s="184" t="s">
        <v>85</v>
      </c>
      <c r="AT572" s="185" t="s">
        <v>76</v>
      </c>
      <c r="AU572" s="185" t="s">
        <v>85</v>
      </c>
      <c r="AY572" s="184" t="s">
        <v>148</v>
      </c>
      <c r="BK572" s="186">
        <f>SUM(BK573:BK574)</f>
        <v>0</v>
      </c>
    </row>
    <row r="573" spans="1:65" s="2" customFormat="1" ht="21.75" customHeight="1">
      <c r="A573" s="35"/>
      <c r="B573" s="36"/>
      <c r="C573" s="189" t="s">
        <v>628</v>
      </c>
      <c r="D573" s="189" t="s">
        <v>150</v>
      </c>
      <c r="E573" s="190" t="s">
        <v>629</v>
      </c>
      <c r="F573" s="191" t="s">
        <v>630</v>
      </c>
      <c r="G573" s="192" t="s">
        <v>209</v>
      </c>
      <c r="H573" s="193">
        <v>704.96100000000001</v>
      </c>
      <c r="I573" s="194"/>
      <c r="J573" s="195">
        <f>ROUND(I573*H573,2)</f>
        <v>0</v>
      </c>
      <c r="K573" s="191" t="s">
        <v>153</v>
      </c>
      <c r="L573" s="40"/>
      <c r="M573" s="196" t="s">
        <v>19</v>
      </c>
      <c r="N573" s="197" t="s">
        <v>48</v>
      </c>
      <c r="O573" s="65"/>
      <c r="P573" s="198">
        <f>O573*H573</f>
        <v>0</v>
      </c>
      <c r="Q573" s="198">
        <v>0</v>
      </c>
      <c r="R573" s="198">
        <f>Q573*H573</f>
        <v>0</v>
      </c>
      <c r="S573" s="198">
        <v>0</v>
      </c>
      <c r="T573" s="199">
        <f>S573*H573</f>
        <v>0</v>
      </c>
      <c r="U573" s="35"/>
      <c r="V573" s="35"/>
      <c r="W573" s="35"/>
      <c r="X573" s="35"/>
      <c r="Y573" s="35"/>
      <c r="Z573" s="35"/>
      <c r="AA573" s="35"/>
      <c r="AB573" s="35"/>
      <c r="AC573" s="35"/>
      <c r="AD573" s="35"/>
      <c r="AE573" s="35"/>
      <c r="AR573" s="200" t="s">
        <v>154</v>
      </c>
      <c r="AT573" s="200" t="s">
        <v>150</v>
      </c>
      <c r="AU573" s="200" t="s">
        <v>87</v>
      </c>
      <c r="AY573" s="18" t="s">
        <v>148</v>
      </c>
      <c r="BE573" s="201">
        <f>IF(N573="základní",J573,0)</f>
        <v>0</v>
      </c>
      <c r="BF573" s="201">
        <f>IF(N573="snížená",J573,0)</f>
        <v>0</v>
      </c>
      <c r="BG573" s="201">
        <f>IF(N573="zákl. přenesená",J573,0)</f>
        <v>0</v>
      </c>
      <c r="BH573" s="201">
        <f>IF(N573="sníž. přenesená",J573,0)</f>
        <v>0</v>
      </c>
      <c r="BI573" s="201">
        <f>IF(N573="nulová",J573,0)</f>
        <v>0</v>
      </c>
      <c r="BJ573" s="18" t="s">
        <v>85</v>
      </c>
      <c r="BK573" s="201">
        <f>ROUND(I573*H573,2)</f>
        <v>0</v>
      </c>
      <c r="BL573" s="18" t="s">
        <v>154</v>
      </c>
      <c r="BM573" s="200" t="s">
        <v>631</v>
      </c>
    </row>
    <row r="574" spans="1:65" s="2" customFormat="1" ht="29.25">
      <c r="A574" s="35"/>
      <c r="B574" s="36"/>
      <c r="C574" s="37"/>
      <c r="D574" s="202" t="s">
        <v>156</v>
      </c>
      <c r="E574" s="37"/>
      <c r="F574" s="203" t="s">
        <v>632</v>
      </c>
      <c r="G574" s="37"/>
      <c r="H574" s="37"/>
      <c r="I574" s="110"/>
      <c r="J574" s="37"/>
      <c r="K574" s="37"/>
      <c r="L574" s="40"/>
      <c r="M574" s="204"/>
      <c r="N574" s="205"/>
      <c r="O574" s="65"/>
      <c r="P574" s="65"/>
      <c r="Q574" s="65"/>
      <c r="R574" s="65"/>
      <c r="S574" s="65"/>
      <c r="T574" s="66"/>
      <c r="U574" s="35"/>
      <c r="V574" s="35"/>
      <c r="W574" s="35"/>
      <c r="X574" s="35"/>
      <c r="Y574" s="35"/>
      <c r="Z574" s="35"/>
      <c r="AA574" s="35"/>
      <c r="AB574" s="35"/>
      <c r="AC574" s="35"/>
      <c r="AD574" s="35"/>
      <c r="AE574" s="35"/>
      <c r="AT574" s="18" t="s">
        <v>156</v>
      </c>
      <c r="AU574" s="18" t="s">
        <v>87</v>
      </c>
    </row>
    <row r="575" spans="1:65" s="12" customFormat="1" ht="25.9" customHeight="1">
      <c r="B575" s="173"/>
      <c r="C575" s="174"/>
      <c r="D575" s="175" t="s">
        <v>76</v>
      </c>
      <c r="E575" s="176" t="s">
        <v>633</v>
      </c>
      <c r="F575" s="176" t="s">
        <v>634</v>
      </c>
      <c r="G575" s="174"/>
      <c r="H575" s="174"/>
      <c r="I575" s="177"/>
      <c r="J575" s="178">
        <f>BK575</f>
        <v>0</v>
      </c>
      <c r="K575" s="174"/>
      <c r="L575" s="179"/>
      <c r="M575" s="180"/>
      <c r="N575" s="181"/>
      <c r="O575" s="181"/>
      <c r="P575" s="182">
        <f>P576</f>
        <v>0</v>
      </c>
      <c r="Q575" s="181"/>
      <c r="R575" s="182">
        <f>R576</f>
        <v>0.16653760000000001</v>
      </c>
      <c r="S575" s="181"/>
      <c r="T575" s="183">
        <f>T576</f>
        <v>0</v>
      </c>
      <c r="AR575" s="184" t="s">
        <v>87</v>
      </c>
      <c r="AT575" s="185" t="s">
        <v>76</v>
      </c>
      <c r="AU575" s="185" t="s">
        <v>77</v>
      </c>
      <c r="AY575" s="184" t="s">
        <v>148</v>
      </c>
      <c r="BK575" s="186">
        <f>BK576</f>
        <v>0</v>
      </c>
    </row>
    <row r="576" spans="1:65" s="12" customFormat="1" ht="22.9" customHeight="1">
      <c r="B576" s="173"/>
      <c r="C576" s="174"/>
      <c r="D576" s="175" t="s">
        <v>76</v>
      </c>
      <c r="E576" s="187" t="s">
        <v>635</v>
      </c>
      <c r="F576" s="187" t="s">
        <v>636</v>
      </c>
      <c r="G576" s="174"/>
      <c r="H576" s="174"/>
      <c r="I576" s="177"/>
      <c r="J576" s="188">
        <f>BK576</f>
        <v>0</v>
      </c>
      <c r="K576" s="174"/>
      <c r="L576" s="179"/>
      <c r="M576" s="180"/>
      <c r="N576" s="181"/>
      <c r="O576" s="181"/>
      <c r="P576" s="182">
        <f>SUM(P577:P582)</f>
        <v>0</v>
      </c>
      <c r="Q576" s="181"/>
      <c r="R576" s="182">
        <f>SUM(R577:R582)</f>
        <v>0.16653760000000001</v>
      </c>
      <c r="S576" s="181"/>
      <c r="T576" s="183">
        <f>SUM(T577:T582)</f>
        <v>0</v>
      </c>
      <c r="AR576" s="184" t="s">
        <v>87</v>
      </c>
      <c r="AT576" s="185" t="s">
        <v>76</v>
      </c>
      <c r="AU576" s="185" t="s">
        <v>85</v>
      </c>
      <c r="AY576" s="184" t="s">
        <v>148</v>
      </c>
      <c r="BK576" s="186">
        <f>SUM(BK577:BK582)</f>
        <v>0</v>
      </c>
    </row>
    <row r="577" spans="1:65" s="2" customFormat="1" ht="21.75" customHeight="1">
      <c r="A577" s="35"/>
      <c r="B577" s="36"/>
      <c r="C577" s="189" t="s">
        <v>637</v>
      </c>
      <c r="D577" s="189" t="s">
        <v>150</v>
      </c>
      <c r="E577" s="190" t="s">
        <v>638</v>
      </c>
      <c r="F577" s="191" t="s">
        <v>639</v>
      </c>
      <c r="G577" s="192" t="s">
        <v>94</v>
      </c>
      <c r="H577" s="193">
        <v>416.34399999999999</v>
      </c>
      <c r="I577" s="194"/>
      <c r="J577" s="195">
        <f>ROUND(I577*H577,2)</f>
        <v>0</v>
      </c>
      <c r="K577" s="191" t="s">
        <v>153</v>
      </c>
      <c r="L577" s="40"/>
      <c r="M577" s="196" t="s">
        <v>19</v>
      </c>
      <c r="N577" s="197" t="s">
        <v>48</v>
      </c>
      <c r="O577" s="65"/>
      <c r="P577" s="198">
        <f>O577*H577</f>
        <v>0</v>
      </c>
      <c r="Q577" s="198">
        <v>4.0000000000000002E-4</v>
      </c>
      <c r="R577" s="198">
        <f>Q577*H577</f>
        <v>0.16653760000000001</v>
      </c>
      <c r="S577" s="198">
        <v>0</v>
      </c>
      <c r="T577" s="199">
        <f>S577*H577</f>
        <v>0</v>
      </c>
      <c r="U577" s="35"/>
      <c r="V577" s="35"/>
      <c r="W577" s="35"/>
      <c r="X577" s="35"/>
      <c r="Y577" s="35"/>
      <c r="Z577" s="35"/>
      <c r="AA577" s="35"/>
      <c r="AB577" s="35"/>
      <c r="AC577" s="35"/>
      <c r="AD577" s="35"/>
      <c r="AE577" s="35"/>
      <c r="AR577" s="200" t="s">
        <v>247</v>
      </c>
      <c r="AT577" s="200" t="s">
        <v>150</v>
      </c>
      <c r="AU577" s="200" t="s">
        <v>87</v>
      </c>
      <c r="AY577" s="18" t="s">
        <v>148</v>
      </c>
      <c r="BE577" s="201">
        <f>IF(N577="základní",J577,0)</f>
        <v>0</v>
      </c>
      <c r="BF577" s="201">
        <f>IF(N577="snížená",J577,0)</f>
        <v>0</v>
      </c>
      <c r="BG577" s="201">
        <f>IF(N577="zákl. přenesená",J577,0)</f>
        <v>0</v>
      </c>
      <c r="BH577" s="201">
        <f>IF(N577="sníž. přenesená",J577,0)</f>
        <v>0</v>
      </c>
      <c r="BI577" s="201">
        <f>IF(N577="nulová",J577,0)</f>
        <v>0</v>
      </c>
      <c r="BJ577" s="18" t="s">
        <v>85</v>
      </c>
      <c r="BK577" s="201">
        <f>ROUND(I577*H577,2)</f>
        <v>0</v>
      </c>
      <c r="BL577" s="18" t="s">
        <v>247</v>
      </c>
      <c r="BM577" s="200" t="s">
        <v>640</v>
      </c>
    </row>
    <row r="578" spans="1:65" s="13" customFormat="1" ht="11.25">
      <c r="B578" s="206"/>
      <c r="C578" s="207"/>
      <c r="D578" s="202" t="s">
        <v>158</v>
      </c>
      <c r="E578" s="208" t="s">
        <v>19</v>
      </c>
      <c r="F578" s="209" t="s">
        <v>641</v>
      </c>
      <c r="G578" s="207"/>
      <c r="H578" s="208" t="s">
        <v>19</v>
      </c>
      <c r="I578" s="210"/>
      <c r="J578" s="207"/>
      <c r="K578" s="207"/>
      <c r="L578" s="211"/>
      <c r="M578" s="212"/>
      <c r="N578" s="213"/>
      <c r="O578" s="213"/>
      <c r="P578" s="213"/>
      <c r="Q578" s="213"/>
      <c r="R578" s="213"/>
      <c r="S578" s="213"/>
      <c r="T578" s="214"/>
      <c r="AT578" s="215" t="s">
        <v>158</v>
      </c>
      <c r="AU578" s="215" t="s">
        <v>87</v>
      </c>
      <c r="AV578" s="13" t="s">
        <v>85</v>
      </c>
      <c r="AW578" s="13" t="s">
        <v>34</v>
      </c>
      <c r="AX578" s="13" t="s">
        <v>77</v>
      </c>
      <c r="AY578" s="215" t="s">
        <v>148</v>
      </c>
    </row>
    <row r="579" spans="1:65" s="14" customFormat="1" ht="11.25">
      <c r="B579" s="216"/>
      <c r="C579" s="217"/>
      <c r="D579" s="202" t="s">
        <v>158</v>
      </c>
      <c r="E579" s="218" t="s">
        <v>19</v>
      </c>
      <c r="F579" s="219" t="s">
        <v>642</v>
      </c>
      <c r="G579" s="217"/>
      <c r="H579" s="220">
        <v>416.34399999999999</v>
      </c>
      <c r="I579" s="221"/>
      <c r="J579" s="217"/>
      <c r="K579" s="217"/>
      <c r="L579" s="222"/>
      <c r="M579" s="223"/>
      <c r="N579" s="224"/>
      <c r="O579" s="224"/>
      <c r="P579" s="224"/>
      <c r="Q579" s="224"/>
      <c r="R579" s="224"/>
      <c r="S579" s="224"/>
      <c r="T579" s="225"/>
      <c r="AT579" s="226" t="s">
        <v>158</v>
      </c>
      <c r="AU579" s="226" t="s">
        <v>87</v>
      </c>
      <c r="AV579" s="14" t="s">
        <v>87</v>
      </c>
      <c r="AW579" s="14" t="s">
        <v>34</v>
      </c>
      <c r="AX579" s="14" t="s">
        <v>77</v>
      </c>
      <c r="AY579" s="226" t="s">
        <v>148</v>
      </c>
    </row>
    <row r="580" spans="1:65" s="15" customFormat="1" ht="11.25">
      <c r="B580" s="227"/>
      <c r="C580" s="228"/>
      <c r="D580" s="202" t="s">
        <v>158</v>
      </c>
      <c r="E580" s="229" t="s">
        <v>19</v>
      </c>
      <c r="F580" s="230" t="s">
        <v>161</v>
      </c>
      <c r="G580" s="228"/>
      <c r="H580" s="231">
        <v>416.34399999999999</v>
      </c>
      <c r="I580" s="232"/>
      <c r="J580" s="228"/>
      <c r="K580" s="228"/>
      <c r="L580" s="233"/>
      <c r="M580" s="234"/>
      <c r="N580" s="235"/>
      <c r="O580" s="235"/>
      <c r="P580" s="235"/>
      <c r="Q580" s="235"/>
      <c r="R580" s="235"/>
      <c r="S580" s="235"/>
      <c r="T580" s="236"/>
      <c r="AT580" s="237" t="s">
        <v>158</v>
      </c>
      <c r="AU580" s="237" t="s">
        <v>87</v>
      </c>
      <c r="AV580" s="15" t="s">
        <v>154</v>
      </c>
      <c r="AW580" s="15" t="s">
        <v>34</v>
      </c>
      <c r="AX580" s="15" t="s">
        <v>85</v>
      </c>
      <c r="AY580" s="237" t="s">
        <v>148</v>
      </c>
    </row>
    <row r="581" spans="1:65" s="2" customFormat="1" ht="21.75" customHeight="1">
      <c r="A581" s="35"/>
      <c r="B581" s="36"/>
      <c r="C581" s="189" t="s">
        <v>643</v>
      </c>
      <c r="D581" s="189" t="s">
        <v>150</v>
      </c>
      <c r="E581" s="190" t="s">
        <v>644</v>
      </c>
      <c r="F581" s="191" t="s">
        <v>645</v>
      </c>
      <c r="G581" s="192" t="s">
        <v>646</v>
      </c>
      <c r="H581" s="248"/>
      <c r="I581" s="194"/>
      <c r="J581" s="195">
        <f>ROUND(I581*H581,2)</f>
        <v>0</v>
      </c>
      <c r="K581" s="191" t="s">
        <v>153</v>
      </c>
      <c r="L581" s="40"/>
      <c r="M581" s="196" t="s">
        <v>19</v>
      </c>
      <c r="N581" s="197" t="s">
        <v>48</v>
      </c>
      <c r="O581" s="65"/>
      <c r="P581" s="198">
        <f>O581*H581</f>
        <v>0</v>
      </c>
      <c r="Q581" s="198">
        <v>0</v>
      </c>
      <c r="R581" s="198">
        <f>Q581*H581</f>
        <v>0</v>
      </c>
      <c r="S581" s="198">
        <v>0</v>
      </c>
      <c r="T581" s="199">
        <f>S581*H581</f>
        <v>0</v>
      </c>
      <c r="U581" s="35"/>
      <c r="V581" s="35"/>
      <c r="W581" s="35"/>
      <c r="X581" s="35"/>
      <c r="Y581" s="35"/>
      <c r="Z581" s="35"/>
      <c r="AA581" s="35"/>
      <c r="AB581" s="35"/>
      <c r="AC581" s="35"/>
      <c r="AD581" s="35"/>
      <c r="AE581" s="35"/>
      <c r="AR581" s="200" t="s">
        <v>247</v>
      </c>
      <c r="AT581" s="200" t="s">
        <v>150</v>
      </c>
      <c r="AU581" s="200" t="s">
        <v>87</v>
      </c>
      <c r="AY581" s="18" t="s">
        <v>148</v>
      </c>
      <c r="BE581" s="201">
        <f>IF(N581="základní",J581,0)</f>
        <v>0</v>
      </c>
      <c r="BF581" s="201">
        <f>IF(N581="snížená",J581,0)</f>
        <v>0</v>
      </c>
      <c r="BG581" s="201">
        <f>IF(N581="zákl. přenesená",J581,0)</f>
        <v>0</v>
      </c>
      <c r="BH581" s="201">
        <f>IF(N581="sníž. přenesená",J581,0)</f>
        <v>0</v>
      </c>
      <c r="BI581" s="201">
        <f>IF(N581="nulová",J581,0)</f>
        <v>0</v>
      </c>
      <c r="BJ581" s="18" t="s">
        <v>85</v>
      </c>
      <c r="BK581" s="201">
        <f>ROUND(I581*H581,2)</f>
        <v>0</v>
      </c>
      <c r="BL581" s="18" t="s">
        <v>247</v>
      </c>
      <c r="BM581" s="200" t="s">
        <v>647</v>
      </c>
    </row>
    <row r="582" spans="1:65" s="2" customFormat="1" ht="78">
      <c r="A582" s="35"/>
      <c r="B582" s="36"/>
      <c r="C582" s="37"/>
      <c r="D582" s="202" t="s">
        <v>156</v>
      </c>
      <c r="E582" s="37"/>
      <c r="F582" s="203" t="s">
        <v>648</v>
      </c>
      <c r="G582" s="37"/>
      <c r="H582" s="37"/>
      <c r="I582" s="110"/>
      <c r="J582" s="37"/>
      <c r="K582" s="37"/>
      <c r="L582" s="40"/>
      <c r="M582" s="249"/>
      <c r="N582" s="250"/>
      <c r="O582" s="251"/>
      <c r="P582" s="251"/>
      <c r="Q582" s="251"/>
      <c r="R582" s="251"/>
      <c r="S582" s="251"/>
      <c r="T582" s="252"/>
      <c r="U582" s="35"/>
      <c r="V582" s="35"/>
      <c r="W582" s="35"/>
      <c r="X582" s="35"/>
      <c r="Y582" s="35"/>
      <c r="Z582" s="35"/>
      <c r="AA582" s="35"/>
      <c r="AB582" s="35"/>
      <c r="AC582" s="35"/>
      <c r="AD582" s="35"/>
      <c r="AE582" s="35"/>
      <c r="AT582" s="18" t="s">
        <v>156</v>
      </c>
      <c r="AU582" s="18" t="s">
        <v>87</v>
      </c>
    </row>
    <row r="583" spans="1:65" s="2" customFormat="1" ht="6.95" customHeight="1">
      <c r="A583" s="35"/>
      <c r="B583" s="48"/>
      <c r="C583" s="49"/>
      <c r="D583" s="49"/>
      <c r="E583" s="49"/>
      <c r="F583" s="49"/>
      <c r="G583" s="49"/>
      <c r="H583" s="49"/>
      <c r="I583" s="138"/>
      <c r="J583" s="49"/>
      <c r="K583" s="49"/>
      <c r="L583" s="40"/>
      <c r="M583" s="35"/>
      <c r="O583" s="35"/>
      <c r="P583" s="35"/>
      <c r="Q583" s="35"/>
      <c r="R583" s="35"/>
      <c r="S583" s="35"/>
      <c r="T583" s="35"/>
      <c r="U583" s="35"/>
      <c r="V583" s="35"/>
      <c r="W583" s="35"/>
      <c r="X583" s="35"/>
      <c r="Y583" s="35"/>
      <c r="Z583" s="35"/>
      <c r="AA583" s="35"/>
      <c r="AB583" s="35"/>
      <c r="AC583" s="35"/>
      <c r="AD583" s="35"/>
      <c r="AE583" s="35"/>
    </row>
  </sheetData>
  <sheetProtection algorithmName="SHA-512" hashValue="pHHYtWK3rSm0BLf20yIUqt6DPbHUK9nAL6KrLjx+qanLOOOuHqCYu6Td+mXTqtZOh2NtEUwo+XD3OeugivKr3w==" saltValue="8HWwYbRUdZwUZNm4S9WQTITxWcp9SpsRAcGu0tIxdsuyR4hdjNFU0epFGOBWFg2Vp8Z4bIwWIxIkR1gGlZHnPg==" spinCount="100000" sheet="1" objects="1" scenarios="1" formatColumns="0" formatRows="0" autoFilter="0"/>
  <autoFilter ref="C88:K582" xr:uid="{00000000-0009-0000-0000-000001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98"/>
  <sheetViews>
    <sheetView showGridLines="0" tabSelected="1" workbookViewId="0">
      <selection activeCell="J61" sqref="J61"/>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88"/>
      <c r="M2" s="388"/>
      <c r="N2" s="388"/>
      <c r="O2" s="388"/>
      <c r="P2" s="388"/>
      <c r="Q2" s="388"/>
      <c r="R2" s="388"/>
      <c r="S2" s="388"/>
      <c r="T2" s="388"/>
      <c r="U2" s="388"/>
      <c r="V2" s="388"/>
      <c r="AT2" s="18" t="s">
        <v>91</v>
      </c>
    </row>
    <row r="3" spans="1:46" s="1" customFormat="1" ht="6.95" customHeight="1">
      <c r="B3" s="104"/>
      <c r="C3" s="105"/>
      <c r="D3" s="105"/>
      <c r="E3" s="105"/>
      <c r="F3" s="105"/>
      <c r="G3" s="105"/>
      <c r="H3" s="105"/>
      <c r="I3" s="106"/>
      <c r="J3" s="105"/>
      <c r="K3" s="105"/>
      <c r="L3" s="21"/>
      <c r="AT3" s="18" t="s">
        <v>87</v>
      </c>
    </row>
    <row r="4" spans="1:46" s="1" customFormat="1" ht="24.95" customHeight="1">
      <c r="B4" s="21"/>
      <c r="D4" s="107" t="s">
        <v>100</v>
      </c>
      <c r="I4" s="102"/>
      <c r="L4" s="21"/>
      <c r="M4" s="108" t="s">
        <v>10</v>
      </c>
      <c r="AT4" s="18" t="s">
        <v>4</v>
      </c>
    </row>
    <row r="5" spans="1:46" s="1" customFormat="1" ht="6.95" customHeight="1">
      <c r="B5" s="21"/>
      <c r="I5" s="102"/>
      <c r="L5" s="21"/>
    </row>
    <row r="6" spans="1:46" s="1" customFormat="1" ht="12" customHeight="1">
      <c r="B6" s="21"/>
      <c r="D6" s="109" t="s">
        <v>16</v>
      </c>
      <c r="I6" s="102"/>
      <c r="L6" s="21"/>
    </row>
    <row r="7" spans="1:46" s="1" customFormat="1" ht="16.5" customHeight="1">
      <c r="B7" s="21"/>
      <c r="E7" s="389" t="str">
        <f>'Rekapitulace stavby'!K6</f>
        <v>Chodník při průtahu silnice II-232 - varianta chodníku z asfaltu</v>
      </c>
      <c r="F7" s="390"/>
      <c r="G7" s="390"/>
      <c r="H7" s="390"/>
      <c r="I7" s="102"/>
      <c r="L7" s="21"/>
    </row>
    <row r="8" spans="1:46" s="2" customFormat="1" ht="12" customHeight="1">
      <c r="A8" s="35"/>
      <c r="B8" s="40"/>
      <c r="C8" s="35"/>
      <c r="D8" s="109" t="s">
        <v>114</v>
      </c>
      <c r="E8" s="35"/>
      <c r="F8" s="35"/>
      <c r="G8" s="35"/>
      <c r="H8" s="35"/>
      <c r="I8" s="110"/>
      <c r="J8" s="35"/>
      <c r="K8" s="35"/>
      <c r="L8" s="111"/>
      <c r="S8" s="35"/>
      <c r="T8" s="35"/>
      <c r="U8" s="35"/>
      <c r="V8" s="35"/>
      <c r="W8" s="35"/>
      <c r="X8" s="35"/>
      <c r="Y8" s="35"/>
      <c r="Z8" s="35"/>
      <c r="AA8" s="35"/>
      <c r="AB8" s="35"/>
      <c r="AC8" s="35"/>
      <c r="AD8" s="35"/>
      <c r="AE8" s="35"/>
    </row>
    <row r="9" spans="1:46" s="2" customFormat="1" ht="16.5" customHeight="1">
      <c r="A9" s="35"/>
      <c r="B9" s="40"/>
      <c r="C9" s="35"/>
      <c r="D9" s="35"/>
      <c r="E9" s="391" t="s">
        <v>649</v>
      </c>
      <c r="F9" s="392"/>
      <c r="G9" s="392"/>
      <c r="H9" s="392"/>
      <c r="I9" s="110"/>
      <c r="J9" s="35"/>
      <c r="K9" s="35"/>
      <c r="L9" s="111"/>
      <c r="S9" s="35"/>
      <c r="T9" s="35"/>
      <c r="U9" s="35"/>
      <c r="V9" s="35"/>
      <c r="W9" s="35"/>
      <c r="X9" s="35"/>
      <c r="Y9" s="35"/>
      <c r="Z9" s="35"/>
      <c r="AA9" s="35"/>
      <c r="AB9" s="35"/>
      <c r="AC9" s="35"/>
      <c r="AD9" s="35"/>
      <c r="AE9" s="35"/>
    </row>
    <row r="10" spans="1:46" s="2" customFormat="1" ht="11.25">
      <c r="A10" s="35"/>
      <c r="B10" s="40"/>
      <c r="C10" s="35"/>
      <c r="D10" s="35"/>
      <c r="E10" s="35"/>
      <c r="F10" s="35"/>
      <c r="G10" s="35"/>
      <c r="H10" s="35"/>
      <c r="I10" s="110"/>
      <c r="J10" s="35"/>
      <c r="K10" s="35"/>
      <c r="L10" s="111"/>
      <c r="S10" s="35"/>
      <c r="T10" s="35"/>
      <c r="U10" s="35"/>
      <c r="V10" s="35"/>
      <c r="W10" s="35"/>
      <c r="X10" s="35"/>
      <c r="Y10" s="35"/>
      <c r="Z10" s="35"/>
      <c r="AA10" s="35"/>
      <c r="AB10" s="35"/>
      <c r="AC10" s="35"/>
      <c r="AD10" s="35"/>
      <c r="AE10" s="35"/>
    </row>
    <row r="11" spans="1:46" s="2" customFormat="1" ht="12" customHeight="1">
      <c r="A11" s="35"/>
      <c r="B11" s="40"/>
      <c r="C11" s="35"/>
      <c r="D11" s="109" t="s">
        <v>18</v>
      </c>
      <c r="E11" s="35"/>
      <c r="F11" s="112" t="s">
        <v>19</v>
      </c>
      <c r="G11" s="35"/>
      <c r="H11" s="35"/>
      <c r="I11" s="113" t="s">
        <v>20</v>
      </c>
      <c r="J11" s="112" t="s">
        <v>19</v>
      </c>
      <c r="K11" s="35"/>
      <c r="L11" s="111"/>
      <c r="S11" s="35"/>
      <c r="T11" s="35"/>
      <c r="U11" s="35"/>
      <c r="V11" s="35"/>
      <c r="W11" s="35"/>
      <c r="X11" s="35"/>
      <c r="Y11" s="35"/>
      <c r="Z11" s="35"/>
      <c r="AA11" s="35"/>
      <c r="AB11" s="35"/>
      <c r="AC11" s="35"/>
      <c r="AD11" s="35"/>
      <c r="AE11" s="35"/>
    </row>
    <row r="12" spans="1:46" s="2" customFormat="1" ht="12" customHeight="1">
      <c r="A12" s="35"/>
      <c r="B12" s="40"/>
      <c r="C12" s="35"/>
      <c r="D12" s="109" t="s">
        <v>21</v>
      </c>
      <c r="E12" s="35"/>
      <c r="F12" s="112" t="s">
        <v>22</v>
      </c>
      <c r="G12" s="35"/>
      <c r="H12" s="35"/>
      <c r="I12" s="113" t="s">
        <v>23</v>
      </c>
      <c r="J12" s="114" t="str">
        <f>'Rekapitulace stavby'!AN8</f>
        <v>21. 7. 2020</v>
      </c>
      <c r="K12" s="35"/>
      <c r="L12" s="111"/>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0"/>
      <c r="J13" s="35"/>
      <c r="K13" s="35"/>
      <c r="L13" s="111"/>
      <c r="S13" s="35"/>
      <c r="T13" s="35"/>
      <c r="U13" s="35"/>
      <c r="V13" s="35"/>
      <c r="W13" s="35"/>
      <c r="X13" s="35"/>
      <c r="Y13" s="35"/>
      <c r="Z13" s="35"/>
      <c r="AA13" s="35"/>
      <c r="AB13" s="35"/>
      <c r="AC13" s="35"/>
      <c r="AD13" s="35"/>
      <c r="AE13" s="35"/>
    </row>
    <row r="14" spans="1:46" s="2" customFormat="1" ht="12" customHeight="1">
      <c r="A14" s="35"/>
      <c r="B14" s="40"/>
      <c r="C14" s="35"/>
      <c r="D14" s="109" t="s">
        <v>25</v>
      </c>
      <c r="E14" s="35"/>
      <c r="F14" s="35"/>
      <c r="G14" s="35"/>
      <c r="H14" s="35"/>
      <c r="I14" s="113" t="s">
        <v>26</v>
      </c>
      <c r="J14" s="112" t="s">
        <v>27</v>
      </c>
      <c r="K14" s="35"/>
      <c r="L14" s="111"/>
      <c r="S14" s="35"/>
      <c r="T14" s="35"/>
      <c r="U14" s="35"/>
      <c r="V14" s="35"/>
      <c r="W14" s="35"/>
      <c r="X14" s="35"/>
      <c r="Y14" s="35"/>
      <c r="Z14" s="35"/>
      <c r="AA14" s="35"/>
      <c r="AB14" s="35"/>
      <c r="AC14" s="35"/>
      <c r="AD14" s="35"/>
      <c r="AE14" s="35"/>
    </row>
    <row r="15" spans="1:46" s="2" customFormat="1" ht="18" customHeight="1">
      <c r="A15" s="35"/>
      <c r="B15" s="40"/>
      <c r="C15" s="35"/>
      <c r="D15" s="35"/>
      <c r="E15" s="112" t="s">
        <v>28</v>
      </c>
      <c r="F15" s="35"/>
      <c r="G15" s="35"/>
      <c r="H15" s="35"/>
      <c r="I15" s="113" t="s">
        <v>29</v>
      </c>
      <c r="J15" s="112" t="s">
        <v>19</v>
      </c>
      <c r="K15" s="35"/>
      <c r="L15" s="111"/>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0"/>
      <c r="J16" s="35"/>
      <c r="K16" s="35"/>
      <c r="L16" s="111"/>
      <c r="S16" s="35"/>
      <c r="T16" s="35"/>
      <c r="U16" s="35"/>
      <c r="V16" s="35"/>
      <c r="W16" s="35"/>
      <c r="X16" s="35"/>
      <c r="Y16" s="35"/>
      <c r="Z16" s="35"/>
      <c r="AA16" s="35"/>
      <c r="AB16" s="35"/>
      <c r="AC16" s="35"/>
      <c r="AD16" s="35"/>
      <c r="AE16" s="35"/>
    </row>
    <row r="17" spans="1:31" s="2" customFormat="1" ht="12" customHeight="1">
      <c r="A17" s="35"/>
      <c r="B17" s="40"/>
      <c r="C17" s="35"/>
      <c r="D17" s="109" t="s">
        <v>30</v>
      </c>
      <c r="E17" s="35"/>
      <c r="F17" s="35"/>
      <c r="G17" s="35"/>
      <c r="H17" s="35"/>
      <c r="I17" s="113" t="s">
        <v>26</v>
      </c>
      <c r="J17" s="31" t="str">
        <f>'Rekapitulace stavby'!AN13</f>
        <v>Vyplň údaj</v>
      </c>
      <c r="K17" s="35"/>
      <c r="L17" s="111"/>
      <c r="S17" s="35"/>
      <c r="T17" s="35"/>
      <c r="U17" s="35"/>
      <c r="V17" s="35"/>
      <c r="W17" s="35"/>
      <c r="X17" s="35"/>
      <c r="Y17" s="35"/>
      <c r="Z17" s="35"/>
      <c r="AA17" s="35"/>
      <c r="AB17" s="35"/>
      <c r="AC17" s="35"/>
      <c r="AD17" s="35"/>
      <c r="AE17" s="35"/>
    </row>
    <row r="18" spans="1:31" s="2" customFormat="1" ht="18" customHeight="1">
      <c r="A18" s="35"/>
      <c r="B18" s="40"/>
      <c r="C18" s="35"/>
      <c r="D18" s="35"/>
      <c r="E18" s="393" t="str">
        <f>'Rekapitulace stavby'!E14</f>
        <v>Vyplň údaj</v>
      </c>
      <c r="F18" s="394"/>
      <c r="G18" s="394"/>
      <c r="H18" s="394"/>
      <c r="I18" s="113" t="s">
        <v>29</v>
      </c>
      <c r="J18" s="31" t="str">
        <f>'Rekapitulace stavby'!AN14</f>
        <v>Vyplň údaj</v>
      </c>
      <c r="K18" s="35"/>
      <c r="L18" s="111"/>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0"/>
      <c r="J19" s="35"/>
      <c r="K19" s="35"/>
      <c r="L19" s="111"/>
      <c r="S19" s="35"/>
      <c r="T19" s="35"/>
      <c r="U19" s="35"/>
      <c r="V19" s="35"/>
      <c r="W19" s="35"/>
      <c r="X19" s="35"/>
      <c r="Y19" s="35"/>
      <c r="Z19" s="35"/>
      <c r="AA19" s="35"/>
      <c r="AB19" s="35"/>
      <c r="AC19" s="35"/>
      <c r="AD19" s="35"/>
      <c r="AE19" s="35"/>
    </row>
    <row r="20" spans="1:31" s="2" customFormat="1" ht="12" customHeight="1">
      <c r="A20" s="35"/>
      <c r="B20" s="40"/>
      <c r="C20" s="35"/>
      <c r="D20" s="109" t="s">
        <v>32</v>
      </c>
      <c r="E20" s="35"/>
      <c r="F20" s="35"/>
      <c r="G20" s="35"/>
      <c r="H20" s="35"/>
      <c r="I20" s="113" t="s">
        <v>26</v>
      </c>
      <c r="J20" s="112" t="s">
        <v>33</v>
      </c>
      <c r="K20" s="35"/>
      <c r="L20" s="111"/>
      <c r="S20" s="35"/>
      <c r="T20" s="35"/>
      <c r="U20" s="35"/>
      <c r="V20" s="35"/>
      <c r="W20" s="35"/>
      <c r="X20" s="35"/>
      <c r="Y20" s="35"/>
      <c r="Z20" s="35"/>
      <c r="AA20" s="35"/>
      <c r="AB20" s="35"/>
      <c r="AC20" s="35"/>
      <c r="AD20" s="35"/>
      <c r="AE20" s="35"/>
    </row>
    <row r="21" spans="1:31" s="2" customFormat="1" ht="18" customHeight="1">
      <c r="A21" s="35"/>
      <c r="B21" s="40"/>
      <c r="C21" s="35"/>
      <c r="D21" s="35"/>
      <c r="E21" s="112" t="s">
        <v>35</v>
      </c>
      <c r="F21" s="35"/>
      <c r="G21" s="35"/>
      <c r="H21" s="35"/>
      <c r="I21" s="113" t="s">
        <v>29</v>
      </c>
      <c r="J21" s="112" t="s">
        <v>36</v>
      </c>
      <c r="K21" s="35"/>
      <c r="L21" s="111"/>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0"/>
      <c r="J22" s="35"/>
      <c r="K22" s="35"/>
      <c r="L22" s="111"/>
      <c r="S22" s="35"/>
      <c r="T22" s="35"/>
      <c r="U22" s="35"/>
      <c r="V22" s="35"/>
      <c r="W22" s="35"/>
      <c r="X22" s="35"/>
      <c r="Y22" s="35"/>
      <c r="Z22" s="35"/>
      <c r="AA22" s="35"/>
      <c r="AB22" s="35"/>
      <c r="AC22" s="35"/>
      <c r="AD22" s="35"/>
      <c r="AE22" s="35"/>
    </row>
    <row r="23" spans="1:31" s="2" customFormat="1" ht="12" customHeight="1">
      <c r="A23" s="35"/>
      <c r="B23" s="40"/>
      <c r="C23" s="35"/>
      <c r="D23" s="109" t="s">
        <v>37</v>
      </c>
      <c r="E23" s="35"/>
      <c r="F23" s="35"/>
      <c r="G23" s="35"/>
      <c r="H23" s="35"/>
      <c r="I23" s="113" t="s">
        <v>26</v>
      </c>
      <c r="J23" s="112" t="s">
        <v>38</v>
      </c>
      <c r="K23" s="35"/>
      <c r="L23" s="111"/>
      <c r="S23" s="35"/>
      <c r="T23" s="35"/>
      <c r="U23" s="35"/>
      <c r="V23" s="35"/>
      <c r="W23" s="35"/>
      <c r="X23" s="35"/>
      <c r="Y23" s="35"/>
      <c r="Z23" s="35"/>
      <c r="AA23" s="35"/>
      <c r="AB23" s="35"/>
      <c r="AC23" s="35"/>
      <c r="AD23" s="35"/>
      <c r="AE23" s="35"/>
    </row>
    <row r="24" spans="1:31" s="2" customFormat="1" ht="18" customHeight="1">
      <c r="A24" s="35"/>
      <c r="B24" s="40"/>
      <c r="C24" s="35"/>
      <c r="D24" s="35"/>
      <c r="E24" s="112" t="s">
        <v>39</v>
      </c>
      <c r="F24" s="35"/>
      <c r="G24" s="35"/>
      <c r="H24" s="35"/>
      <c r="I24" s="113" t="s">
        <v>29</v>
      </c>
      <c r="J24" s="112" t="s">
        <v>40</v>
      </c>
      <c r="K24" s="35"/>
      <c r="L24" s="111"/>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0"/>
      <c r="J25" s="35"/>
      <c r="K25" s="35"/>
      <c r="L25" s="111"/>
      <c r="S25" s="35"/>
      <c r="T25" s="35"/>
      <c r="U25" s="35"/>
      <c r="V25" s="35"/>
      <c r="W25" s="35"/>
      <c r="X25" s="35"/>
      <c r="Y25" s="35"/>
      <c r="Z25" s="35"/>
      <c r="AA25" s="35"/>
      <c r="AB25" s="35"/>
      <c r="AC25" s="35"/>
      <c r="AD25" s="35"/>
      <c r="AE25" s="35"/>
    </row>
    <row r="26" spans="1:31" s="2" customFormat="1" ht="12" customHeight="1">
      <c r="A26" s="35"/>
      <c r="B26" s="40"/>
      <c r="C26" s="35"/>
      <c r="D26" s="109" t="s">
        <v>41</v>
      </c>
      <c r="E26" s="35"/>
      <c r="F26" s="35"/>
      <c r="G26" s="35"/>
      <c r="H26" s="35"/>
      <c r="I26" s="110"/>
      <c r="J26" s="35"/>
      <c r="K26" s="35"/>
      <c r="L26" s="111"/>
      <c r="S26" s="35"/>
      <c r="T26" s="35"/>
      <c r="U26" s="35"/>
      <c r="V26" s="35"/>
      <c r="W26" s="35"/>
      <c r="X26" s="35"/>
      <c r="Y26" s="35"/>
      <c r="Z26" s="35"/>
      <c r="AA26" s="35"/>
      <c r="AB26" s="35"/>
      <c r="AC26" s="35"/>
      <c r="AD26" s="35"/>
      <c r="AE26" s="35"/>
    </row>
    <row r="27" spans="1:31" s="8" customFormat="1" ht="16.5" customHeight="1">
      <c r="A27" s="115"/>
      <c r="B27" s="116"/>
      <c r="C27" s="115"/>
      <c r="D27" s="115"/>
      <c r="E27" s="395" t="s">
        <v>19</v>
      </c>
      <c r="F27" s="395"/>
      <c r="G27" s="395"/>
      <c r="H27" s="395"/>
      <c r="I27" s="117"/>
      <c r="J27" s="115"/>
      <c r="K27" s="115"/>
      <c r="L27" s="118"/>
      <c r="S27" s="115"/>
      <c r="T27" s="115"/>
      <c r="U27" s="115"/>
      <c r="V27" s="115"/>
      <c r="W27" s="115"/>
      <c r="X27" s="115"/>
      <c r="Y27" s="115"/>
      <c r="Z27" s="115"/>
      <c r="AA27" s="115"/>
      <c r="AB27" s="115"/>
      <c r="AC27" s="115"/>
      <c r="AD27" s="115"/>
      <c r="AE27" s="115"/>
    </row>
    <row r="28" spans="1:31" s="2" customFormat="1" ht="6.95" customHeight="1">
      <c r="A28" s="35"/>
      <c r="B28" s="40"/>
      <c r="C28" s="35"/>
      <c r="D28" s="35"/>
      <c r="E28" s="35"/>
      <c r="F28" s="35"/>
      <c r="G28" s="35"/>
      <c r="H28" s="35"/>
      <c r="I28" s="110"/>
      <c r="J28" s="35"/>
      <c r="K28" s="35"/>
      <c r="L28" s="111"/>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20"/>
      <c r="J29" s="119"/>
      <c r="K29" s="119"/>
      <c r="L29" s="111"/>
      <c r="S29" s="35"/>
      <c r="T29" s="35"/>
      <c r="U29" s="35"/>
      <c r="V29" s="35"/>
      <c r="W29" s="35"/>
      <c r="X29" s="35"/>
      <c r="Y29" s="35"/>
      <c r="Z29" s="35"/>
      <c r="AA29" s="35"/>
      <c r="AB29" s="35"/>
      <c r="AC29" s="35"/>
      <c r="AD29" s="35"/>
      <c r="AE29" s="35"/>
    </row>
    <row r="30" spans="1:31" s="2" customFormat="1" ht="25.35" customHeight="1">
      <c r="A30" s="35"/>
      <c r="B30" s="40"/>
      <c r="C30" s="35"/>
      <c r="D30" s="121" t="s">
        <v>43</v>
      </c>
      <c r="E30" s="35"/>
      <c r="F30" s="35"/>
      <c r="G30" s="35"/>
      <c r="H30" s="35"/>
      <c r="I30" s="110"/>
      <c r="J30" s="122">
        <f>ROUND(J83, 2)</f>
        <v>0</v>
      </c>
      <c r="K30" s="35"/>
      <c r="L30" s="111"/>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20"/>
      <c r="J31" s="119"/>
      <c r="K31" s="119"/>
      <c r="L31" s="111"/>
      <c r="S31" s="35"/>
      <c r="T31" s="35"/>
      <c r="U31" s="35"/>
      <c r="V31" s="35"/>
      <c r="W31" s="35"/>
      <c r="X31" s="35"/>
      <c r="Y31" s="35"/>
      <c r="Z31" s="35"/>
      <c r="AA31" s="35"/>
      <c r="AB31" s="35"/>
      <c r="AC31" s="35"/>
      <c r="AD31" s="35"/>
      <c r="AE31" s="35"/>
    </row>
    <row r="32" spans="1:31" s="2" customFormat="1" ht="14.45" customHeight="1">
      <c r="A32" s="35"/>
      <c r="B32" s="40"/>
      <c r="C32" s="35"/>
      <c r="D32" s="35"/>
      <c r="E32" s="35"/>
      <c r="F32" s="123" t="s">
        <v>45</v>
      </c>
      <c r="G32" s="35"/>
      <c r="H32" s="35"/>
      <c r="I32" s="124" t="s">
        <v>44</v>
      </c>
      <c r="J32" s="123" t="s">
        <v>46</v>
      </c>
      <c r="K32" s="35"/>
      <c r="L32" s="111"/>
      <c r="S32" s="35"/>
      <c r="T32" s="35"/>
      <c r="U32" s="35"/>
      <c r="V32" s="35"/>
      <c r="W32" s="35"/>
      <c r="X32" s="35"/>
      <c r="Y32" s="35"/>
      <c r="Z32" s="35"/>
      <c r="AA32" s="35"/>
      <c r="AB32" s="35"/>
      <c r="AC32" s="35"/>
      <c r="AD32" s="35"/>
      <c r="AE32" s="35"/>
    </row>
    <row r="33" spans="1:31" s="2" customFormat="1" ht="14.45" customHeight="1">
      <c r="A33" s="35"/>
      <c r="B33" s="40"/>
      <c r="C33" s="35"/>
      <c r="D33" s="125" t="s">
        <v>47</v>
      </c>
      <c r="E33" s="109" t="s">
        <v>48</v>
      </c>
      <c r="F33" s="126">
        <f>ROUND((SUM(BE83:BE97)),  2)</f>
        <v>0</v>
      </c>
      <c r="G33" s="35"/>
      <c r="H33" s="35"/>
      <c r="I33" s="127">
        <v>0.21</v>
      </c>
      <c r="J33" s="126">
        <f>ROUND(((SUM(BE83:BE97))*I33),  2)</f>
        <v>0</v>
      </c>
      <c r="K33" s="35"/>
      <c r="L33" s="111"/>
      <c r="S33" s="35"/>
      <c r="T33" s="35"/>
      <c r="U33" s="35"/>
      <c r="V33" s="35"/>
      <c r="W33" s="35"/>
      <c r="X33" s="35"/>
      <c r="Y33" s="35"/>
      <c r="Z33" s="35"/>
      <c r="AA33" s="35"/>
      <c r="AB33" s="35"/>
      <c r="AC33" s="35"/>
      <c r="AD33" s="35"/>
      <c r="AE33" s="35"/>
    </row>
    <row r="34" spans="1:31" s="2" customFormat="1" ht="14.45" customHeight="1">
      <c r="A34" s="35"/>
      <c r="B34" s="40"/>
      <c r="C34" s="35"/>
      <c r="D34" s="35"/>
      <c r="E34" s="109" t="s">
        <v>49</v>
      </c>
      <c r="F34" s="126">
        <f>ROUND((SUM(BF83:BF97)),  2)</f>
        <v>0</v>
      </c>
      <c r="G34" s="35"/>
      <c r="H34" s="35"/>
      <c r="I34" s="127">
        <v>0.15</v>
      </c>
      <c r="J34" s="126">
        <f>ROUND(((SUM(BF83:BF97))*I34),  2)</f>
        <v>0</v>
      </c>
      <c r="K34" s="35"/>
      <c r="L34" s="111"/>
      <c r="S34" s="35"/>
      <c r="T34" s="35"/>
      <c r="U34" s="35"/>
      <c r="V34" s="35"/>
      <c r="W34" s="35"/>
      <c r="X34" s="35"/>
      <c r="Y34" s="35"/>
      <c r="Z34" s="35"/>
      <c r="AA34" s="35"/>
      <c r="AB34" s="35"/>
      <c r="AC34" s="35"/>
      <c r="AD34" s="35"/>
      <c r="AE34" s="35"/>
    </row>
    <row r="35" spans="1:31" s="2" customFormat="1" ht="14.45" hidden="1" customHeight="1">
      <c r="A35" s="35"/>
      <c r="B35" s="40"/>
      <c r="C35" s="35"/>
      <c r="D35" s="35"/>
      <c r="E35" s="109" t="s">
        <v>50</v>
      </c>
      <c r="F35" s="126">
        <f>ROUND((SUM(BG83:BG97)),  2)</f>
        <v>0</v>
      </c>
      <c r="G35" s="35"/>
      <c r="H35" s="35"/>
      <c r="I35" s="127">
        <v>0.21</v>
      </c>
      <c r="J35" s="126">
        <f>0</f>
        <v>0</v>
      </c>
      <c r="K35" s="35"/>
      <c r="L35" s="111"/>
      <c r="S35" s="35"/>
      <c r="T35" s="35"/>
      <c r="U35" s="35"/>
      <c r="V35" s="35"/>
      <c r="W35" s="35"/>
      <c r="X35" s="35"/>
      <c r="Y35" s="35"/>
      <c r="Z35" s="35"/>
      <c r="AA35" s="35"/>
      <c r="AB35" s="35"/>
      <c r="AC35" s="35"/>
      <c r="AD35" s="35"/>
      <c r="AE35" s="35"/>
    </row>
    <row r="36" spans="1:31" s="2" customFormat="1" ht="14.45" hidden="1" customHeight="1">
      <c r="A36" s="35"/>
      <c r="B36" s="40"/>
      <c r="C36" s="35"/>
      <c r="D36" s="35"/>
      <c r="E36" s="109" t="s">
        <v>51</v>
      </c>
      <c r="F36" s="126">
        <f>ROUND((SUM(BH83:BH97)),  2)</f>
        <v>0</v>
      </c>
      <c r="G36" s="35"/>
      <c r="H36" s="35"/>
      <c r="I36" s="127">
        <v>0.15</v>
      </c>
      <c r="J36" s="126">
        <f>0</f>
        <v>0</v>
      </c>
      <c r="K36" s="35"/>
      <c r="L36" s="111"/>
      <c r="S36" s="35"/>
      <c r="T36" s="35"/>
      <c r="U36" s="35"/>
      <c r="V36" s="35"/>
      <c r="W36" s="35"/>
      <c r="X36" s="35"/>
      <c r="Y36" s="35"/>
      <c r="Z36" s="35"/>
      <c r="AA36" s="35"/>
      <c r="AB36" s="35"/>
      <c r="AC36" s="35"/>
      <c r="AD36" s="35"/>
      <c r="AE36" s="35"/>
    </row>
    <row r="37" spans="1:31" s="2" customFormat="1" ht="14.45" hidden="1" customHeight="1">
      <c r="A37" s="35"/>
      <c r="B37" s="40"/>
      <c r="C37" s="35"/>
      <c r="D37" s="35"/>
      <c r="E37" s="109" t="s">
        <v>52</v>
      </c>
      <c r="F37" s="126">
        <f>ROUND((SUM(BI83:BI97)),  2)</f>
        <v>0</v>
      </c>
      <c r="G37" s="35"/>
      <c r="H37" s="35"/>
      <c r="I37" s="127">
        <v>0</v>
      </c>
      <c r="J37" s="126">
        <f>0</f>
        <v>0</v>
      </c>
      <c r="K37" s="35"/>
      <c r="L37" s="111"/>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0"/>
      <c r="J38" s="35"/>
      <c r="K38" s="35"/>
      <c r="L38" s="111"/>
      <c r="S38" s="35"/>
      <c r="T38" s="35"/>
      <c r="U38" s="35"/>
      <c r="V38" s="35"/>
      <c r="W38" s="35"/>
      <c r="X38" s="35"/>
      <c r="Y38" s="35"/>
      <c r="Z38" s="35"/>
      <c r="AA38" s="35"/>
      <c r="AB38" s="35"/>
      <c r="AC38" s="35"/>
      <c r="AD38" s="35"/>
      <c r="AE38" s="35"/>
    </row>
    <row r="39" spans="1:31" s="2" customFormat="1" ht="25.35" customHeight="1">
      <c r="A39" s="35"/>
      <c r="B39" s="40"/>
      <c r="C39" s="128"/>
      <c r="D39" s="129" t="s">
        <v>53</v>
      </c>
      <c r="E39" s="130"/>
      <c r="F39" s="130"/>
      <c r="G39" s="131" t="s">
        <v>54</v>
      </c>
      <c r="H39" s="132" t="s">
        <v>55</v>
      </c>
      <c r="I39" s="133"/>
      <c r="J39" s="134">
        <f>SUM(J30:J37)</f>
        <v>0</v>
      </c>
      <c r="K39" s="135"/>
      <c r="L39" s="111"/>
      <c r="S39" s="35"/>
      <c r="T39" s="35"/>
      <c r="U39" s="35"/>
      <c r="V39" s="35"/>
      <c r="W39" s="35"/>
      <c r="X39" s="35"/>
      <c r="Y39" s="35"/>
      <c r="Z39" s="35"/>
      <c r="AA39" s="35"/>
      <c r="AB39" s="35"/>
      <c r="AC39" s="35"/>
      <c r="AD39" s="35"/>
      <c r="AE39" s="35"/>
    </row>
    <row r="40" spans="1:31" s="2" customFormat="1" ht="14.45" customHeight="1">
      <c r="A40" s="35"/>
      <c r="B40" s="136"/>
      <c r="C40" s="137"/>
      <c r="D40" s="137"/>
      <c r="E40" s="137"/>
      <c r="F40" s="137"/>
      <c r="G40" s="137"/>
      <c r="H40" s="137"/>
      <c r="I40" s="138"/>
      <c r="J40" s="137"/>
      <c r="K40" s="137"/>
      <c r="L40" s="111"/>
      <c r="S40" s="35"/>
      <c r="T40" s="35"/>
      <c r="U40" s="35"/>
      <c r="V40" s="35"/>
      <c r="W40" s="35"/>
      <c r="X40" s="35"/>
      <c r="Y40" s="35"/>
      <c r="Z40" s="35"/>
      <c r="AA40" s="35"/>
      <c r="AB40" s="35"/>
      <c r="AC40" s="35"/>
      <c r="AD40" s="35"/>
      <c r="AE40" s="35"/>
    </row>
    <row r="44" spans="1:31" s="2" customFormat="1" ht="6.95" customHeight="1">
      <c r="A44" s="35"/>
      <c r="B44" s="139"/>
      <c r="C44" s="140"/>
      <c r="D44" s="140"/>
      <c r="E44" s="140"/>
      <c r="F44" s="140"/>
      <c r="G44" s="140"/>
      <c r="H44" s="140"/>
      <c r="I44" s="141"/>
      <c r="J44" s="140"/>
      <c r="K44" s="140"/>
      <c r="L44" s="111"/>
      <c r="S44" s="35"/>
      <c r="T44" s="35"/>
      <c r="U44" s="35"/>
      <c r="V44" s="35"/>
      <c r="W44" s="35"/>
      <c r="X44" s="35"/>
      <c r="Y44" s="35"/>
      <c r="Z44" s="35"/>
      <c r="AA44" s="35"/>
      <c r="AB44" s="35"/>
      <c r="AC44" s="35"/>
      <c r="AD44" s="35"/>
      <c r="AE44" s="35"/>
    </row>
    <row r="45" spans="1:31" s="2" customFormat="1" ht="24.95" customHeight="1">
      <c r="A45" s="35"/>
      <c r="B45" s="36"/>
      <c r="C45" s="24" t="s">
        <v>119</v>
      </c>
      <c r="D45" s="37"/>
      <c r="E45" s="37"/>
      <c r="F45" s="37"/>
      <c r="G45" s="37"/>
      <c r="H45" s="37"/>
      <c r="I45" s="110"/>
      <c r="J45" s="37"/>
      <c r="K45" s="37"/>
      <c r="L45" s="111"/>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10"/>
      <c r="J46" s="37"/>
      <c r="K46" s="37"/>
      <c r="L46" s="111"/>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10"/>
      <c r="J47" s="37"/>
      <c r="K47" s="37"/>
      <c r="L47" s="111"/>
      <c r="S47" s="35"/>
      <c r="T47" s="35"/>
      <c r="U47" s="35"/>
      <c r="V47" s="35"/>
      <c r="W47" s="35"/>
      <c r="X47" s="35"/>
      <c r="Y47" s="35"/>
      <c r="Z47" s="35"/>
      <c r="AA47" s="35"/>
      <c r="AB47" s="35"/>
      <c r="AC47" s="35"/>
      <c r="AD47" s="35"/>
      <c r="AE47" s="35"/>
    </row>
    <row r="48" spans="1:31" s="2" customFormat="1" ht="16.5" customHeight="1">
      <c r="A48" s="35"/>
      <c r="B48" s="36"/>
      <c r="C48" s="37"/>
      <c r="D48" s="37"/>
      <c r="E48" s="396" t="str">
        <f>E7</f>
        <v>Chodník při průtahu silnice II-232 - varianta chodníku z asfaltu</v>
      </c>
      <c r="F48" s="397"/>
      <c r="G48" s="397"/>
      <c r="H48" s="397"/>
      <c r="I48" s="110"/>
      <c r="J48" s="37"/>
      <c r="K48" s="37"/>
      <c r="L48" s="111"/>
      <c r="S48" s="35"/>
      <c r="T48" s="35"/>
      <c r="U48" s="35"/>
      <c r="V48" s="35"/>
      <c r="W48" s="35"/>
      <c r="X48" s="35"/>
      <c r="Y48" s="35"/>
      <c r="Z48" s="35"/>
      <c r="AA48" s="35"/>
      <c r="AB48" s="35"/>
      <c r="AC48" s="35"/>
      <c r="AD48" s="35"/>
      <c r="AE48" s="35"/>
    </row>
    <row r="49" spans="1:47" s="2" customFormat="1" ht="12" customHeight="1">
      <c r="A49" s="35"/>
      <c r="B49" s="36"/>
      <c r="C49" s="30" t="s">
        <v>114</v>
      </c>
      <c r="D49" s="37"/>
      <c r="E49" s="37"/>
      <c r="F49" s="37"/>
      <c r="G49" s="37"/>
      <c r="H49" s="37"/>
      <c r="I49" s="110"/>
      <c r="J49" s="37"/>
      <c r="K49" s="37"/>
      <c r="L49" s="111"/>
      <c r="S49" s="35"/>
      <c r="T49" s="35"/>
      <c r="U49" s="35"/>
      <c r="V49" s="35"/>
      <c r="W49" s="35"/>
      <c r="X49" s="35"/>
      <c r="Y49" s="35"/>
      <c r="Z49" s="35"/>
      <c r="AA49" s="35"/>
      <c r="AB49" s="35"/>
      <c r="AC49" s="35"/>
      <c r="AD49" s="35"/>
      <c r="AE49" s="35"/>
    </row>
    <row r="50" spans="1:47" s="2" customFormat="1" ht="16.5" customHeight="1">
      <c r="A50" s="35"/>
      <c r="B50" s="36"/>
      <c r="C50" s="37"/>
      <c r="D50" s="37"/>
      <c r="E50" s="368" t="str">
        <f>E9</f>
        <v>JP0320VON - Vedlejší a ostatní náklady</v>
      </c>
      <c r="F50" s="398"/>
      <c r="G50" s="398"/>
      <c r="H50" s="398"/>
      <c r="I50" s="110"/>
      <c r="J50" s="37"/>
      <c r="K50" s="37"/>
      <c r="L50" s="111"/>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10"/>
      <c r="J51" s="37"/>
      <c r="K51" s="37"/>
      <c r="L51" s="111"/>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Osek u Rokycan</v>
      </c>
      <c r="G52" s="37"/>
      <c r="H52" s="37"/>
      <c r="I52" s="113" t="s">
        <v>23</v>
      </c>
      <c r="J52" s="60" t="str">
        <f>IF(J12="","",J12)</f>
        <v>21. 7. 2020</v>
      </c>
      <c r="K52" s="37"/>
      <c r="L52" s="111"/>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10"/>
      <c r="J53" s="37"/>
      <c r="K53" s="37"/>
      <c r="L53" s="111"/>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Obec Osek, Osek čp 18, 328 21 Osek</v>
      </c>
      <c r="G54" s="37"/>
      <c r="H54" s="37"/>
      <c r="I54" s="113" t="s">
        <v>32</v>
      </c>
      <c r="J54" s="33" t="str">
        <f>E21</f>
        <v>ing. Jiří Pangrác</v>
      </c>
      <c r="K54" s="37"/>
      <c r="L54" s="111"/>
      <c r="S54" s="35"/>
      <c r="T54" s="35"/>
      <c r="U54" s="35"/>
      <c r="V54" s="35"/>
      <c r="W54" s="35"/>
      <c r="X54" s="35"/>
      <c r="Y54" s="35"/>
      <c r="Z54" s="35"/>
      <c r="AA54" s="35"/>
      <c r="AB54" s="35"/>
      <c r="AC54" s="35"/>
      <c r="AD54" s="35"/>
      <c r="AE54" s="35"/>
    </row>
    <row r="55" spans="1:47" s="2" customFormat="1" ht="15.2" customHeight="1">
      <c r="A55" s="35"/>
      <c r="B55" s="36"/>
      <c r="C55" s="30" t="s">
        <v>30</v>
      </c>
      <c r="D55" s="37"/>
      <c r="E55" s="37"/>
      <c r="F55" s="28" t="str">
        <f>IF(E18="","",E18)</f>
        <v>Vyplň údaj</v>
      </c>
      <c r="G55" s="37"/>
      <c r="H55" s="37"/>
      <c r="I55" s="113" t="s">
        <v>37</v>
      </c>
      <c r="J55" s="33" t="str">
        <f>E24</f>
        <v>Zdeněk Basl</v>
      </c>
      <c r="K55" s="37"/>
      <c r="L55" s="111"/>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10"/>
      <c r="J56" s="37"/>
      <c r="K56" s="37"/>
      <c r="L56" s="111"/>
      <c r="S56" s="35"/>
      <c r="T56" s="35"/>
      <c r="U56" s="35"/>
      <c r="V56" s="35"/>
      <c r="W56" s="35"/>
      <c r="X56" s="35"/>
      <c r="Y56" s="35"/>
      <c r="Z56" s="35"/>
      <c r="AA56" s="35"/>
      <c r="AB56" s="35"/>
      <c r="AC56" s="35"/>
      <c r="AD56" s="35"/>
      <c r="AE56" s="35"/>
    </row>
    <row r="57" spans="1:47" s="2" customFormat="1" ht="29.25" customHeight="1">
      <c r="A57" s="35"/>
      <c r="B57" s="36"/>
      <c r="C57" s="142" t="s">
        <v>120</v>
      </c>
      <c r="D57" s="143"/>
      <c r="E57" s="143"/>
      <c r="F57" s="143"/>
      <c r="G57" s="143"/>
      <c r="H57" s="143"/>
      <c r="I57" s="144"/>
      <c r="J57" s="145" t="s">
        <v>121</v>
      </c>
      <c r="K57" s="143"/>
      <c r="L57" s="111"/>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10"/>
      <c r="J58" s="37"/>
      <c r="K58" s="37"/>
      <c r="L58" s="111"/>
      <c r="S58" s="35"/>
      <c r="T58" s="35"/>
      <c r="U58" s="35"/>
      <c r="V58" s="35"/>
      <c r="W58" s="35"/>
      <c r="X58" s="35"/>
      <c r="Y58" s="35"/>
      <c r="Z58" s="35"/>
      <c r="AA58" s="35"/>
      <c r="AB58" s="35"/>
      <c r="AC58" s="35"/>
      <c r="AD58" s="35"/>
      <c r="AE58" s="35"/>
    </row>
    <row r="59" spans="1:47" s="2" customFormat="1" ht="22.9" customHeight="1">
      <c r="A59" s="35"/>
      <c r="B59" s="36"/>
      <c r="C59" s="146" t="s">
        <v>75</v>
      </c>
      <c r="D59" s="37"/>
      <c r="E59" s="37"/>
      <c r="F59" s="37"/>
      <c r="G59" s="37"/>
      <c r="H59" s="37"/>
      <c r="I59" s="110"/>
      <c r="J59" s="78">
        <f>J83</f>
        <v>0</v>
      </c>
      <c r="K59" s="37"/>
      <c r="L59" s="111"/>
      <c r="S59" s="35"/>
      <c r="T59" s="35"/>
      <c r="U59" s="35"/>
      <c r="V59" s="35"/>
      <c r="W59" s="35"/>
      <c r="X59" s="35"/>
      <c r="Y59" s="35"/>
      <c r="Z59" s="35"/>
      <c r="AA59" s="35"/>
      <c r="AB59" s="35"/>
      <c r="AC59" s="35"/>
      <c r="AD59" s="35"/>
      <c r="AE59" s="35"/>
      <c r="AU59" s="18" t="s">
        <v>122</v>
      </c>
    </row>
    <row r="60" spans="1:47" s="9" customFormat="1" ht="24.95" customHeight="1">
      <c r="B60" s="147"/>
      <c r="C60" s="148"/>
      <c r="D60" s="149" t="s">
        <v>650</v>
      </c>
      <c r="E60" s="150"/>
      <c r="F60" s="150"/>
      <c r="G60" s="150"/>
      <c r="H60" s="150"/>
      <c r="I60" s="151"/>
      <c r="J60" s="152">
        <f>J84</f>
        <v>0</v>
      </c>
      <c r="K60" s="148"/>
      <c r="L60" s="153"/>
    </row>
    <row r="61" spans="1:47" s="10" customFormat="1" ht="19.899999999999999" customHeight="1">
      <c r="B61" s="154"/>
      <c r="C61" s="155"/>
      <c r="D61" s="156" t="s">
        <v>651</v>
      </c>
      <c r="E61" s="157"/>
      <c r="F61" s="157"/>
      <c r="G61" s="157"/>
      <c r="H61" s="157"/>
      <c r="I61" s="158"/>
      <c r="J61" s="159">
        <f>J85</f>
        <v>0</v>
      </c>
      <c r="K61" s="155"/>
      <c r="L61" s="160"/>
    </row>
    <row r="62" spans="1:47" s="10" customFormat="1" ht="19.899999999999999" customHeight="1">
      <c r="B62" s="154"/>
      <c r="C62" s="155"/>
      <c r="D62" s="156" t="s">
        <v>652</v>
      </c>
      <c r="E62" s="157"/>
      <c r="F62" s="157"/>
      <c r="G62" s="157"/>
      <c r="H62" s="157"/>
      <c r="I62" s="158"/>
      <c r="J62" s="159">
        <f>J91</f>
        <v>0</v>
      </c>
      <c r="K62" s="155"/>
      <c r="L62" s="160"/>
    </row>
    <row r="63" spans="1:47" s="10" customFormat="1" ht="19.899999999999999" customHeight="1">
      <c r="B63" s="154"/>
      <c r="C63" s="155"/>
      <c r="D63" s="156" t="s">
        <v>653</v>
      </c>
      <c r="E63" s="157"/>
      <c r="F63" s="157"/>
      <c r="G63" s="157"/>
      <c r="H63" s="157"/>
      <c r="I63" s="158"/>
      <c r="J63" s="159">
        <f>J96</f>
        <v>0</v>
      </c>
      <c r="K63" s="155"/>
      <c r="L63" s="160"/>
    </row>
    <row r="64" spans="1:47" s="2" customFormat="1" ht="21.75" customHeight="1">
      <c r="A64" s="35"/>
      <c r="B64" s="36"/>
      <c r="C64" s="37"/>
      <c r="D64" s="37"/>
      <c r="E64" s="37"/>
      <c r="F64" s="37"/>
      <c r="G64" s="37"/>
      <c r="H64" s="37"/>
      <c r="I64" s="110"/>
      <c r="J64" s="37"/>
      <c r="K64" s="37"/>
      <c r="L64" s="111"/>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138"/>
      <c r="J65" s="49"/>
      <c r="K65" s="49"/>
      <c r="L65" s="111"/>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141"/>
      <c r="J69" s="51"/>
      <c r="K69" s="51"/>
      <c r="L69" s="111"/>
      <c r="S69" s="35"/>
      <c r="T69" s="35"/>
      <c r="U69" s="35"/>
      <c r="V69" s="35"/>
      <c r="W69" s="35"/>
      <c r="X69" s="35"/>
      <c r="Y69" s="35"/>
      <c r="Z69" s="35"/>
      <c r="AA69" s="35"/>
      <c r="AB69" s="35"/>
      <c r="AC69" s="35"/>
      <c r="AD69" s="35"/>
      <c r="AE69" s="35"/>
    </row>
    <row r="70" spans="1:31" s="2" customFormat="1" ht="24.95" customHeight="1">
      <c r="A70" s="35"/>
      <c r="B70" s="36"/>
      <c r="C70" s="24" t="s">
        <v>133</v>
      </c>
      <c r="D70" s="37"/>
      <c r="E70" s="37"/>
      <c r="F70" s="37"/>
      <c r="G70" s="37"/>
      <c r="H70" s="37"/>
      <c r="I70" s="110"/>
      <c r="J70" s="37"/>
      <c r="K70" s="37"/>
      <c r="L70" s="111"/>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110"/>
      <c r="J71" s="37"/>
      <c r="K71" s="37"/>
      <c r="L71" s="111"/>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110"/>
      <c r="J72" s="37"/>
      <c r="K72" s="37"/>
      <c r="L72" s="111"/>
      <c r="S72" s="35"/>
      <c r="T72" s="35"/>
      <c r="U72" s="35"/>
      <c r="V72" s="35"/>
      <c r="W72" s="35"/>
      <c r="X72" s="35"/>
      <c r="Y72" s="35"/>
      <c r="Z72" s="35"/>
      <c r="AA72" s="35"/>
      <c r="AB72" s="35"/>
      <c r="AC72" s="35"/>
      <c r="AD72" s="35"/>
      <c r="AE72" s="35"/>
    </row>
    <row r="73" spans="1:31" s="2" customFormat="1" ht="16.5" customHeight="1">
      <c r="A73" s="35"/>
      <c r="B73" s="36"/>
      <c r="C73" s="37"/>
      <c r="D73" s="37"/>
      <c r="E73" s="396" t="str">
        <f>E7</f>
        <v>Chodník při průtahu silnice II-232 - varianta chodníku z asfaltu</v>
      </c>
      <c r="F73" s="397"/>
      <c r="G73" s="397"/>
      <c r="H73" s="397"/>
      <c r="I73" s="110"/>
      <c r="J73" s="37"/>
      <c r="K73" s="37"/>
      <c r="L73" s="111"/>
      <c r="S73" s="35"/>
      <c r="T73" s="35"/>
      <c r="U73" s="35"/>
      <c r="V73" s="35"/>
      <c r="W73" s="35"/>
      <c r="X73" s="35"/>
      <c r="Y73" s="35"/>
      <c r="Z73" s="35"/>
      <c r="AA73" s="35"/>
      <c r="AB73" s="35"/>
      <c r="AC73" s="35"/>
      <c r="AD73" s="35"/>
      <c r="AE73" s="35"/>
    </row>
    <row r="74" spans="1:31" s="2" customFormat="1" ht="12" customHeight="1">
      <c r="A74" s="35"/>
      <c r="B74" s="36"/>
      <c r="C74" s="30" t="s">
        <v>114</v>
      </c>
      <c r="D74" s="37"/>
      <c r="E74" s="37"/>
      <c r="F74" s="37"/>
      <c r="G74" s="37"/>
      <c r="H74" s="37"/>
      <c r="I74" s="110"/>
      <c r="J74" s="37"/>
      <c r="K74" s="37"/>
      <c r="L74" s="111"/>
      <c r="S74" s="35"/>
      <c r="T74" s="35"/>
      <c r="U74" s="35"/>
      <c r="V74" s="35"/>
      <c r="W74" s="35"/>
      <c r="X74" s="35"/>
      <c r="Y74" s="35"/>
      <c r="Z74" s="35"/>
      <c r="AA74" s="35"/>
      <c r="AB74" s="35"/>
      <c r="AC74" s="35"/>
      <c r="AD74" s="35"/>
      <c r="AE74" s="35"/>
    </row>
    <row r="75" spans="1:31" s="2" customFormat="1" ht="16.5" customHeight="1">
      <c r="A75" s="35"/>
      <c r="B75" s="36"/>
      <c r="C75" s="37"/>
      <c r="D75" s="37"/>
      <c r="E75" s="368" t="str">
        <f>E9</f>
        <v>JP0320VON - Vedlejší a ostatní náklady</v>
      </c>
      <c r="F75" s="398"/>
      <c r="G75" s="398"/>
      <c r="H75" s="398"/>
      <c r="I75" s="110"/>
      <c r="J75" s="37"/>
      <c r="K75" s="37"/>
      <c r="L75" s="111"/>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10"/>
      <c r="J76" s="37"/>
      <c r="K76" s="37"/>
      <c r="L76" s="111"/>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Osek u Rokycan</v>
      </c>
      <c r="G77" s="37"/>
      <c r="H77" s="37"/>
      <c r="I77" s="113" t="s">
        <v>23</v>
      </c>
      <c r="J77" s="60" t="str">
        <f>IF(J12="","",J12)</f>
        <v>21. 7. 2020</v>
      </c>
      <c r="K77" s="37"/>
      <c r="L77" s="111"/>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110"/>
      <c r="J78" s="37"/>
      <c r="K78" s="37"/>
      <c r="L78" s="111"/>
      <c r="S78" s="35"/>
      <c r="T78" s="35"/>
      <c r="U78" s="35"/>
      <c r="V78" s="35"/>
      <c r="W78" s="35"/>
      <c r="X78" s="35"/>
      <c r="Y78" s="35"/>
      <c r="Z78" s="35"/>
      <c r="AA78" s="35"/>
      <c r="AB78" s="35"/>
      <c r="AC78" s="35"/>
      <c r="AD78" s="35"/>
      <c r="AE78" s="35"/>
    </row>
    <row r="79" spans="1:31" s="2" customFormat="1" ht="15.2" customHeight="1">
      <c r="A79" s="35"/>
      <c r="B79" s="36"/>
      <c r="C79" s="30" t="s">
        <v>25</v>
      </c>
      <c r="D79" s="37"/>
      <c r="E79" s="37"/>
      <c r="F79" s="28" t="str">
        <f>E15</f>
        <v>Obec Osek, Osek čp 18, 328 21 Osek</v>
      </c>
      <c r="G79" s="37"/>
      <c r="H79" s="37"/>
      <c r="I79" s="113" t="s">
        <v>32</v>
      </c>
      <c r="J79" s="33" t="str">
        <f>E21</f>
        <v>ing. Jiří Pangrác</v>
      </c>
      <c r="K79" s="37"/>
      <c r="L79" s="111"/>
      <c r="S79" s="35"/>
      <c r="T79" s="35"/>
      <c r="U79" s="35"/>
      <c r="V79" s="35"/>
      <c r="W79" s="35"/>
      <c r="X79" s="35"/>
      <c r="Y79" s="35"/>
      <c r="Z79" s="35"/>
      <c r="AA79" s="35"/>
      <c r="AB79" s="35"/>
      <c r="AC79" s="35"/>
      <c r="AD79" s="35"/>
      <c r="AE79" s="35"/>
    </row>
    <row r="80" spans="1:31" s="2" customFormat="1" ht="15.2" customHeight="1">
      <c r="A80" s="35"/>
      <c r="B80" s="36"/>
      <c r="C80" s="30" t="s">
        <v>30</v>
      </c>
      <c r="D80" s="37"/>
      <c r="E80" s="37"/>
      <c r="F80" s="28" t="str">
        <f>IF(E18="","",E18)</f>
        <v>Vyplň údaj</v>
      </c>
      <c r="G80" s="37"/>
      <c r="H80" s="37"/>
      <c r="I80" s="113" t="s">
        <v>37</v>
      </c>
      <c r="J80" s="33" t="str">
        <f>E24</f>
        <v>Zdeněk Basl</v>
      </c>
      <c r="K80" s="37"/>
      <c r="L80" s="111"/>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110"/>
      <c r="J81" s="37"/>
      <c r="K81" s="37"/>
      <c r="L81" s="111"/>
      <c r="S81" s="35"/>
      <c r="T81" s="35"/>
      <c r="U81" s="35"/>
      <c r="V81" s="35"/>
      <c r="W81" s="35"/>
      <c r="X81" s="35"/>
      <c r="Y81" s="35"/>
      <c r="Z81" s="35"/>
      <c r="AA81" s="35"/>
      <c r="AB81" s="35"/>
      <c r="AC81" s="35"/>
      <c r="AD81" s="35"/>
      <c r="AE81" s="35"/>
    </row>
    <row r="82" spans="1:65" s="11" customFormat="1" ht="29.25" customHeight="1">
      <c r="A82" s="161"/>
      <c r="B82" s="162"/>
      <c r="C82" s="163" t="s">
        <v>134</v>
      </c>
      <c r="D82" s="164" t="s">
        <v>62</v>
      </c>
      <c r="E82" s="164" t="s">
        <v>58</v>
      </c>
      <c r="F82" s="164" t="s">
        <v>59</v>
      </c>
      <c r="G82" s="164" t="s">
        <v>135</v>
      </c>
      <c r="H82" s="164" t="s">
        <v>136</v>
      </c>
      <c r="I82" s="165" t="s">
        <v>137</v>
      </c>
      <c r="J82" s="164" t="s">
        <v>121</v>
      </c>
      <c r="K82" s="166" t="s">
        <v>138</v>
      </c>
      <c r="L82" s="167"/>
      <c r="M82" s="69" t="s">
        <v>19</v>
      </c>
      <c r="N82" s="70" t="s">
        <v>47</v>
      </c>
      <c r="O82" s="70" t="s">
        <v>139</v>
      </c>
      <c r="P82" s="70" t="s">
        <v>140</v>
      </c>
      <c r="Q82" s="70" t="s">
        <v>141</v>
      </c>
      <c r="R82" s="70" t="s">
        <v>142</v>
      </c>
      <c r="S82" s="70" t="s">
        <v>143</v>
      </c>
      <c r="T82" s="71" t="s">
        <v>144</v>
      </c>
      <c r="U82" s="161"/>
      <c r="V82" s="161"/>
      <c r="W82" s="161"/>
      <c r="X82" s="161"/>
      <c r="Y82" s="161"/>
      <c r="Z82" s="161"/>
      <c r="AA82" s="161"/>
      <c r="AB82" s="161"/>
      <c r="AC82" s="161"/>
      <c r="AD82" s="161"/>
      <c r="AE82" s="161"/>
    </row>
    <row r="83" spans="1:65" s="2" customFormat="1" ht="22.9" customHeight="1">
      <c r="A83" s="35"/>
      <c r="B83" s="36"/>
      <c r="C83" s="76" t="s">
        <v>145</v>
      </c>
      <c r="D83" s="37"/>
      <c r="E83" s="37"/>
      <c r="F83" s="37"/>
      <c r="G83" s="37"/>
      <c r="H83" s="37"/>
      <c r="I83" s="110"/>
      <c r="J83" s="168">
        <f>BK83</f>
        <v>0</v>
      </c>
      <c r="K83" s="37"/>
      <c r="L83" s="40"/>
      <c r="M83" s="72"/>
      <c r="N83" s="169"/>
      <c r="O83" s="73"/>
      <c r="P83" s="170">
        <f>P84</f>
        <v>0</v>
      </c>
      <c r="Q83" s="73"/>
      <c r="R83" s="170">
        <f>R84</f>
        <v>0</v>
      </c>
      <c r="S83" s="73"/>
      <c r="T83" s="171">
        <f>T84</f>
        <v>0</v>
      </c>
      <c r="U83" s="35"/>
      <c r="V83" s="35"/>
      <c r="W83" s="35"/>
      <c r="X83" s="35"/>
      <c r="Y83" s="35"/>
      <c r="Z83" s="35"/>
      <c r="AA83" s="35"/>
      <c r="AB83" s="35"/>
      <c r="AC83" s="35"/>
      <c r="AD83" s="35"/>
      <c r="AE83" s="35"/>
      <c r="AT83" s="18" t="s">
        <v>76</v>
      </c>
      <c r="AU83" s="18" t="s">
        <v>122</v>
      </c>
      <c r="BK83" s="172">
        <f>BK84</f>
        <v>0</v>
      </c>
    </row>
    <row r="84" spans="1:65" s="12" customFormat="1" ht="25.9" customHeight="1">
      <c r="B84" s="173"/>
      <c r="C84" s="174"/>
      <c r="D84" s="175" t="s">
        <v>76</v>
      </c>
      <c r="E84" s="176" t="s">
        <v>654</v>
      </c>
      <c r="F84" s="176" t="s">
        <v>655</v>
      </c>
      <c r="G84" s="174"/>
      <c r="H84" s="174"/>
      <c r="I84" s="177"/>
      <c r="J84" s="178">
        <f>BK84</f>
        <v>0</v>
      </c>
      <c r="K84" s="174"/>
      <c r="L84" s="179"/>
      <c r="M84" s="180"/>
      <c r="N84" s="181"/>
      <c r="O84" s="181"/>
      <c r="P84" s="182">
        <f>P85+P91+P96</f>
        <v>0</v>
      </c>
      <c r="Q84" s="181"/>
      <c r="R84" s="182">
        <f>R85+R91+R96</f>
        <v>0</v>
      </c>
      <c r="S84" s="181"/>
      <c r="T84" s="183">
        <f>T85+T91+T96</f>
        <v>0</v>
      </c>
      <c r="AR84" s="184" t="s">
        <v>184</v>
      </c>
      <c r="AT84" s="185" t="s">
        <v>76</v>
      </c>
      <c r="AU84" s="185" t="s">
        <v>77</v>
      </c>
      <c r="AY84" s="184" t="s">
        <v>148</v>
      </c>
      <c r="BK84" s="186">
        <f>BK85+BK91+BK96</f>
        <v>0</v>
      </c>
    </row>
    <row r="85" spans="1:65" s="12" customFormat="1" ht="22.9" customHeight="1">
      <c r="B85" s="173"/>
      <c r="C85" s="174"/>
      <c r="D85" s="175" t="s">
        <v>76</v>
      </c>
      <c r="E85" s="187" t="s">
        <v>656</v>
      </c>
      <c r="F85" s="187" t="s">
        <v>657</v>
      </c>
      <c r="G85" s="174"/>
      <c r="H85" s="174"/>
      <c r="I85" s="177"/>
      <c r="J85" s="188">
        <f>BK85</f>
        <v>0</v>
      </c>
      <c r="K85" s="174"/>
      <c r="L85" s="179"/>
      <c r="M85" s="180"/>
      <c r="N85" s="181"/>
      <c r="O85" s="181"/>
      <c r="P85" s="182">
        <f>SUM(P86:P90)</f>
        <v>0</v>
      </c>
      <c r="Q85" s="181"/>
      <c r="R85" s="182">
        <f>SUM(R86:R90)</f>
        <v>0</v>
      </c>
      <c r="S85" s="181"/>
      <c r="T85" s="183">
        <f>SUM(T86:T90)</f>
        <v>0</v>
      </c>
      <c r="AR85" s="184" t="s">
        <v>184</v>
      </c>
      <c r="AT85" s="185" t="s">
        <v>76</v>
      </c>
      <c r="AU85" s="185" t="s">
        <v>85</v>
      </c>
      <c r="AY85" s="184" t="s">
        <v>148</v>
      </c>
      <c r="BK85" s="186">
        <f>SUM(BK86:BK90)</f>
        <v>0</v>
      </c>
    </row>
    <row r="86" spans="1:65" s="2" customFormat="1" ht="16.5" customHeight="1">
      <c r="A86" s="35"/>
      <c r="B86" s="36"/>
      <c r="C86" s="189" t="s">
        <v>85</v>
      </c>
      <c r="D86" s="189" t="s">
        <v>150</v>
      </c>
      <c r="E86" s="190" t="s">
        <v>658</v>
      </c>
      <c r="F86" s="191" t="s">
        <v>659</v>
      </c>
      <c r="G86" s="192" t="s">
        <v>660</v>
      </c>
      <c r="H86" s="193">
        <v>1</v>
      </c>
      <c r="I86" s="194"/>
      <c r="J86" s="195">
        <f>ROUND(I86*H86,2)</f>
        <v>0</v>
      </c>
      <c r="K86" s="191" t="s">
        <v>153</v>
      </c>
      <c r="L86" s="40"/>
      <c r="M86" s="196" t="s">
        <v>19</v>
      </c>
      <c r="N86" s="197" t="s">
        <v>48</v>
      </c>
      <c r="O86" s="65"/>
      <c r="P86" s="198">
        <f>O86*H86</f>
        <v>0</v>
      </c>
      <c r="Q86" s="198">
        <v>0</v>
      </c>
      <c r="R86" s="198">
        <f>Q86*H86</f>
        <v>0</v>
      </c>
      <c r="S86" s="198">
        <v>0</v>
      </c>
      <c r="T86" s="199">
        <f>S86*H86</f>
        <v>0</v>
      </c>
      <c r="U86" s="35"/>
      <c r="V86" s="35"/>
      <c r="W86" s="35"/>
      <c r="X86" s="35"/>
      <c r="Y86" s="35"/>
      <c r="Z86" s="35"/>
      <c r="AA86" s="35"/>
      <c r="AB86" s="35"/>
      <c r="AC86" s="35"/>
      <c r="AD86" s="35"/>
      <c r="AE86" s="35"/>
      <c r="AR86" s="200" t="s">
        <v>661</v>
      </c>
      <c r="AT86" s="200" t="s">
        <v>150</v>
      </c>
      <c r="AU86" s="200" t="s">
        <v>87</v>
      </c>
      <c r="AY86" s="18" t="s">
        <v>148</v>
      </c>
      <c r="BE86" s="201">
        <f>IF(N86="základní",J86,0)</f>
        <v>0</v>
      </c>
      <c r="BF86" s="201">
        <f>IF(N86="snížená",J86,0)</f>
        <v>0</v>
      </c>
      <c r="BG86" s="201">
        <f>IF(N86="zákl. přenesená",J86,0)</f>
        <v>0</v>
      </c>
      <c r="BH86" s="201">
        <f>IF(N86="sníž. přenesená",J86,0)</f>
        <v>0</v>
      </c>
      <c r="BI86" s="201">
        <f>IF(N86="nulová",J86,0)</f>
        <v>0</v>
      </c>
      <c r="BJ86" s="18" t="s">
        <v>85</v>
      </c>
      <c r="BK86" s="201">
        <f>ROUND(I86*H86,2)</f>
        <v>0</v>
      </c>
      <c r="BL86" s="18" t="s">
        <v>661</v>
      </c>
      <c r="BM86" s="200" t="s">
        <v>662</v>
      </c>
    </row>
    <row r="87" spans="1:65" s="2" customFormat="1" ht="16.5" customHeight="1">
      <c r="A87" s="35"/>
      <c r="B87" s="36"/>
      <c r="C87" s="189" t="s">
        <v>87</v>
      </c>
      <c r="D87" s="189" t="s">
        <v>150</v>
      </c>
      <c r="E87" s="190" t="s">
        <v>663</v>
      </c>
      <c r="F87" s="191" t="s">
        <v>664</v>
      </c>
      <c r="G87" s="192" t="s">
        <v>660</v>
      </c>
      <c r="H87" s="193">
        <v>1</v>
      </c>
      <c r="I87" s="194"/>
      <c r="J87" s="195">
        <f>ROUND(I87*H87,2)</f>
        <v>0</v>
      </c>
      <c r="K87" s="191" t="s">
        <v>153</v>
      </c>
      <c r="L87" s="40"/>
      <c r="M87" s="196" t="s">
        <v>19</v>
      </c>
      <c r="N87" s="197" t="s">
        <v>48</v>
      </c>
      <c r="O87" s="65"/>
      <c r="P87" s="198">
        <f>O87*H87</f>
        <v>0</v>
      </c>
      <c r="Q87" s="198">
        <v>0</v>
      </c>
      <c r="R87" s="198">
        <f>Q87*H87</f>
        <v>0</v>
      </c>
      <c r="S87" s="198">
        <v>0</v>
      </c>
      <c r="T87" s="199">
        <f>S87*H87</f>
        <v>0</v>
      </c>
      <c r="U87" s="35"/>
      <c r="V87" s="35"/>
      <c r="W87" s="35"/>
      <c r="X87" s="35"/>
      <c r="Y87" s="35"/>
      <c r="Z87" s="35"/>
      <c r="AA87" s="35"/>
      <c r="AB87" s="35"/>
      <c r="AC87" s="35"/>
      <c r="AD87" s="35"/>
      <c r="AE87" s="35"/>
      <c r="AR87" s="200" t="s">
        <v>661</v>
      </c>
      <c r="AT87" s="200" t="s">
        <v>150</v>
      </c>
      <c r="AU87" s="200" t="s">
        <v>87</v>
      </c>
      <c r="AY87" s="18" t="s">
        <v>148</v>
      </c>
      <c r="BE87" s="201">
        <f>IF(N87="základní",J87,0)</f>
        <v>0</v>
      </c>
      <c r="BF87" s="201">
        <f>IF(N87="snížená",J87,0)</f>
        <v>0</v>
      </c>
      <c r="BG87" s="201">
        <f>IF(N87="zákl. přenesená",J87,0)</f>
        <v>0</v>
      </c>
      <c r="BH87" s="201">
        <f>IF(N87="sníž. přenesená",J87,0)</f>
        <v>0</v>
      </c>
      <c r="BI87" s="201">
        <f>IF(N87="nulová",J87,0)</f>
        <v>0</v>
      </c>
      <c r="BJ87" s="18" t="s">
        <v>85</v>
      </c>
      <c r="BK87" s="201">
        <f>ROUND(I87*H87,2)</f>
        <v>0</v>
      </c>
      <c r="BL87" s="18" t="s">
        <v>661</v>
      </c>
      <c r="BM87" s="200" t="s">
        <v>665</v>
      </c>
    </row>
    <row r="88" spans="1:65" s="2" customFormat="1" ht="19.5">
      <c r="A88" s="35"/>
      <c r="B88" s="36"/>
      <c r="C88" s="37"/>
      <c r="D88" s="202" t="s">
        <v>666</v>
      </c>
      <c r="E88" s="37"/>
      <c r="F88" s="203" t="s">
        <v>667</v>
      </c>
      <c r="G88" s="37"/>
      <c r="H88" s="37"/>
      <c r="I88" s="110"/>
      <c r="J88" s="37"/>
      <c r="K88" s="37"/>
      <c r="L88" s="40"/>
      <c r="M88" s="204"/>
      <c r="N88" s="205"/>
      <c r="O88" s="65"/>
      <c r="P88" s="65"/>
      <c r="Q88" s="65"/>
      <c r="R88" s="65"/>
      <c r="S88" s="65"/>
      <c r="T88" s="66"/>
      <c r="U88" s="35"/>
      <c r="V88" s="35"/>
      <c r="W88" s="35"/>
      <c r="X88" s="35"/>
      <c r="Y88" s="35"/>
      <c r="Z88" s="35"/>
      <c r="AA88" s="35"/>
      <c r="AB88" s="35"/>
      <c r="AC88" s="35"/>
      <c r="AD88" s="35"/>
      <c r="AE88" s="35"/>
      <c r="AT88" s="18" t="s">
        <v>666</v>
      </c>
      <c r="AU88" s="18" t="s">
        <v>87</v>
      </c>
    </row>
    <row r="89" spans="1:65" s="2" customFormat="1" ht="16.5" customHeight="1">
      <c r="A89" s="35"/>
      <c r="B89" s="36"/>
      <c r="C89" s="189" t="s">
        <v>96</v>
      </c>
      <c r="D89" s="189" t="s">
        <v>150</v>
      </c>
      <c r="E89" s="190" t="s">
        <v>668</v>
      </c>
      <c r="F89" s="191" t="s">
        <v>669</v>
      </c>
      <c r="G89" s="192" t="s">
        <v>660</v>
      </c>
      <c r="H89" s="193">
        <v>1</v>
      </c>
      <c r="I89" s="194"/>
      <c r="J89" s="195">
        <f>ROUND(I89*H89,2)</f>
        <v>0</v>
      </c>
      <c r="K89" s="191" t="s">
        <v>153</v>
      </c>
      <c r="L89" s="40"/>
      <c r="M89" s="196" t="s">
        <v>19</v>
      </c>
      <c r="N89" s="197" t="s">
        <v>48</v>
      </c>
      <c r="O89" s="65"/>
      <c r="P89" s="198">
        <f>O89*H89</f>
        <v>0</v>
      </c>
      <c r="Q89" s="198">
        <v>0</v>
      </c>
      <c r="R89" s="198">
        <f>Q89*H89</f>
        <v>0</v>
      </c>
      <c r="S89" s="198">
        <v>0</v>
      </c>
      <c r="T89" s="199">
        <f>S89*H89</f>
        <v>0</v>
      </c>
      <c r="U89" s="35"/>
      <c r="V89" s="35"/>
      <c r="W89" s="35"/>
      <c r="X89" s="35"/>
      <c r="Y89" s="35"/>
      <c r="Z89" s="35"/>
      <c r="AA89" s="35"/>
      <c r="AB89" s="35"/>
      <c r="AC89" s="35"/>
      <c r="AD89" s="35"/>
      <c r="AE89" s="35"/>
      <c r="AR89" s="200" t="s">
        <v>661</v>
      </c>
      <c r="AT89" s="200" t="s">
        <v>150</v>
      </c>
      <c r="AU89" s="200" t="s">
        <v>87</v>
      </c>
      <c r="AY89" s="18" t="s">
        <v>148</v>
      </c>
      <c r="BE89" s="201">
        <f>IF(N89="základní",J89,0)</f>
        <v>0</v>
      </c>
      <c r="BF89" s="201">
        <f>IF(N89="snížená",J89,0)</f>
        <v>0</v>
      </c>
      <c r="BG89" s="201">
        <f>IF(N89="zákl. přenesená",J89,0)</f>
        <v>0</v>
      </c>
      <c r="BH89" s="201">
        <f>IF(N89="sníž. přenesená",J89,0)</f>
        <v>0</v>
      </c>
      <c r="BI89" s="201">
        <f>IF(N89="nulová",J89,0)</f>
        <v>0</v>
      </c>
      <c r="BJ89" s="18" t="s">
        <v>85</v>
      </c>
      <c r="BK89" s="201">
        <f>ROUND(I89*H89,2)</f>
        <v>0</v>
      </c>
      <c r="BL89" s="18" t="s">
        <v>661</v>
      </c>
      <c r="BM89" s="200" t="s">
        <v>670</v>
      </c>
    </row>
    <row r="90" spans="1:65" s="2" customFormat="1" ht="19.5">
      <c r="A90" s="35"/>
      <c r="B90" s="36"/>
      <c r="C90" s="37"/>
      <c r="D90" s="202" t="s">
        <v>666</v>
      </c>
      <c r="E90" s="37"/>
      <c r="F90" s="203" t="s">
        <v>667</v>
      </c>
      <c r="G90" s="37"/>
      <c r="H90" s="37"/>
      <c r="I90" s="110"/>
      <c r="J90" s="37"/>
      <c r="K90" s="37"/>
      <c r="L90" s="40"/>
      <c r="M90" s="204"/>
      <c r="N90" s="205"/>
      <c r="O90" s="65"/>
      <c r="P90" s="65"/>
      <c r="Q90" s="65"/>
      <c r="R90" s="65"/>
      <c r="S90" s="65"/>
      <c r="T90" s="66"/>
      <c r="U90" s="35"/>
      <c r="V90" s="35"/>
      <c r="W90" s="35"/>
      <c r="X90" s="35"/>
      <c r="Y90" s="35"/>
      <c r="Z90" s="35"/>
      <c r="AA90" s="35"/>
      <c r="AB90" s="35"/>
      <c r="AC90" s="35"/>
      <c r="AD90" s="35"/>
      <c r="AE90" s="35"/>
      <c r="AT90" s="18" t="s">
        <v>666</v>
      </c>
      <c r="AU90" s="18" t="s">
        <v>87</v>
      </c>
    </row>
    <row r="91" spans="1:65" s="12" customFormat="1" ht="22.9" customHeight="1">
      <c r="B91" s="173"/>
      <c r="C91" s="174"/>
      <c r="D91" s="175" t="s">
        <v>76</v>
      </c>
      <c r="E91" s="187" t="s">
        <v>671</v>
      </c>
      <c r="F91" s="187" t="s">
        <v>672</v>
      </c>
      <c r="G91" s="174"/>
      <c r="H91" s="174"/>
      <c r="I91" s="177"/>
      <c r="J91" s="188">
        <f>BK91</f>
        <v>0</v>
      </c>
      <c r="K91" s="174"/>
      <c r="L91" s="179"/>
      <c r="M91" s="180"/>
      <c r="N91" s="181"/>
      <c r="O91" s="181"/>
      <c r="P91" s="182">
        <f>SUM(P92:P95)</f>
        <v>0</v>
      </c>
      <c r="Q91" s="181"/>
      <c r="R91" s="182">
        <f>SUM(R92:R95)</f>
        <v>0</v>
      </c>
      <c r="S91" s="181"/>
      <c r="T91" s="183">
        <f>SUM(T92:T95)</f>
        <v>0</v>
      </c>
      <c r="AR91" s="184" t="s">
        <v>184</v>
      </c>
      <c r="AT91" s="185" t="s">
        <v>76</v>
      </c>
      <c r="AU91" s="185" t="s">
        <v>85</v>
      </c>
      <c r="AY91" s="184" t="s">
        <v>148</v>
      </c>
      <c r="BK91" s="186">
        <f>SUM(BK92:BK95)</f>
        <v>0</v>
      </c>
    </row>
    <row r="92" spans="1:65" s="2" customFormat="1" ht="16.5" customHeight="1">
      <c r="A92" s="35"/>
      <c r="B92" s="36"/>
      <c r="C92" s="189" t="s">
        <v>154</v>
      </c>
      <c r="D92" s="189" t="s">
        <v>150</v>
      </c>
      <c r="E92" s="190" t="s">
        <v>673</v>
      </c>
      <c r="F92" s="191" t="s">
        <v>674</v>
      </c>
      <c r="G92" s="192" t="s">
        <v>660</v>
      </c>
      <c r="H92" s="193">
        <v>3</v>
      </c>
      <c r="I92" s="194"/>
      <c r="J92" s="195">
        <f>ROUND(I92*H92,2)</f>
        <v>0</v>
      </c>
      <c r="K92" s="191" t="s">
        <v>153</v>
      </c>
      <c r="L92" s="40"/>
      <c r="M92" s="196" t="s">
        <v>19</v>
      </c>
      <c r="N92" s="197" t="s">
        <v>48</v>
      </c>
      <c r="O92" s="65"/>
      <c r="P92" s="198">
        <f>O92*H92</f>
        <v>0</v>
      </c>
      <c r="Q92" s="198">
        <v>0</v>
      </c>
      <c r="R92" s="198">
        <f>Q92*H92</f>
        <v>0</v>
      </c>
      <c r="S92" s="198">
        <v>0</v>
      </c>
      <c r="T92" s="199">
        <f>S92*H92</f>
        <v>0</v>
      </c>
      <c r="U92" s="35"/>
      <c r="V92" s="35"/>
      <c r="W92" s="35"/>
      <c r="X92" s="35"/>
      <c r="Y92" s="35"/>
      <c r="Z92" s="35"/>
      <c r="AA92" s="35"/>
      <c r="AB92" s="35"/>
      <c r="AC92" s="35"/>
      <c r="AD92" s="35"/>
      <c r="AE92" s="35"/>
      <c r="AR92" s="200" t="s">
        <v>661</v>
      </c>
      <c r="AT92" s="200" t="s">
        <v>150</v>
      </c>
      <c r="AU92" s="200" t="s">
        <v>87</v>
      </c>
      <c r="AY92" s="18" t="s">
        <v>148</v>
      </c>
      <c r="BE92" s="201">
        <f>IF(N92="základní",J92,0)</f>
        <v>0</v>
      </c>
      <c r="BF92" s="201">
        <f>IF(N92="snížená",J92,0)</f>
        <v>0</v>
      </c>
      <c r="BG92" s="201">
        <f>IF(N92="zákl. přenesená",J92,0)</f>
        <v>0</v>
      </c>
      <c r="BH92" s="201">
        <f>IF(N92="sníž. přenesená",J92,0)</f>
        <v>0</v>
      </c>
      <c r="BI92" s="201">
        <f>IF(N92="nulová",J92,0)</f>
        <v>0</v>
      </c>
      <c r="BJ92" s="18" t="s">
        <v>85</v>
      </c>
      <c r="BK92" s="201">
        <f>ROUND(I92*H92,2)</f>
        <v>0</v>
      </c>
      <c r="BL92" s="18" t="s">
        <v>661</v>
      </c>
      <c r="BM92" s="200" t="s">
        <v>675</v>
      </c>
    </row>
    <row r="93" spans="1:65" s="2" customFormat="1" ht="16.5" customHeight="1">
      <c r="A93" s="35"/>
      <c r="B93" s="36"/>
      <c r="C93" s="189" t="s">
        <v>184</v>
      </c>
      <c r="D93" s="189" t="s">
        <v>150</v>
      </c>
      <c r="E93" s="190" t="s">
        <v>676</v>
      </c>
      <c r="F93" s="191" t="s">
        <v>677</v>
      </c>
      <c r="G93" s="192" t="s">
        <v>660</v>
      </c>
      <c r="H93" s="193">
        <v>3</v>
      </c>
      <c r="I93" s="194"/>
      <c r="J93" s="195">
        <f>ROUND(I93*H93,2)</f>
        <v>0</v>
      </c>
      <c r="K93" s="191" t="s">
        <v>153</v>
      </c>
      <c r="L93" s="40"/>
      <c r="M93" s="196" t="s">
        <v>19</v>
      </c>
      <c r="N93" s="197" t="s">
        <v>48</v>
      </c>
      <c r="O93" s="65"/>
      <c r="P93" s="198">
        <f>O93*H93</f>
        <v>0</v>
      </c>
      <c r="Q93" s="198">
        <v>0</v>
      </c>
      <c r="R93" s="198">
        <f>Q93*H93</f>
        <v>0</v>
      </c>
      <c r="S93" s="198">
        <v>0</v>
      </c>
      <c r="T93" s="199">
        <f>S93*H93</f>
        <v>0</v>
      </c>
      <c r="U93" s="35"/>
      <c r="V93" s="35"/>
      <c r="W93" s="35"/>
      <c r="X93" s="35"/>
      <c r="Y93" s="35"/>
      <c r="Z93" s="35"/>
      <c r="AA93" s="35"/>
      <c r="AB93" s="35"/>
      <c r="AC93" s="35"/>
      <c r="AD93" s="35"/>
      <c r="AE93" s="35"/>
      <c r="AR93" s="200" t="s">
        <v>661</v>
      </c>
      <c r="AT93" s="200" t="s">
        <v>150</v>
      </c>
      <c r="AU93" s="200" t="s">
        <v>87</v>
      </c>
      <c r="AY93" s="18" t="s">
        <v>148</v>
      </c>
      <c r="BE93" s="201">
        <f>IF(N93="základní",J93,0)</f>
        <v>0</v>
      </c>
      <c r="BF93" s="201">
        <f>IF(N93="snížená",J93,0)</f>
        <v>0</v>
      </c>
      <c r="BG93" s="201">
        <f>IF(N93="zákl. přenesená",J93,0)</f>
        <v>0</v>
      </c>
      <c r="BH93" s="201">
        <f>IF(N93="sníž. přenesená",J93,0)</f>
        <v>0</v>
      </c>
      <c r="BI93" s="201">
        <f>IF(N93="nulová",J93,0)</f>
        <v>0</v>
      </c>
      <c r="BJ93" s="18" t="s">
        <v>85</v>
      </c>
      <c r="BK93" s="201">
        <f>ROUND(I93*H93,2)</f>
        <v>0</v>
      </c>
      <c r="BL93" s="18" t="s">
        <v>661</v>
      </c>
      <c r="BM93" s="200" t="s">
        <v>678</v>
      </c>
    </row>
    <row r="94" spans="1:65" s="2" customFormat="1" ht="16.5" customHeight="1">
      <c r="A94" s="35"/>
      <c r="B94" s="36"/>
      <c r="C94" s="189" t="s">
        <v>190</v>
      </c>
      <c r="D94" s="189" t="s">
        <v>150</v>
      </c>
      <c r="E94" s="190" t="s">
        <v>679</v>
      </c>
      <c r="F94" s="191" t="s">
        <v>680</v>
      </c>
      <c r="G94" s="192" t="s">
        <v>660</v>
      </c>
      <c r="H94" s="193">
        <v>3</v>
      </c>
      <c r="I94" s="194"/>
      <c r="J94" s="195">
        <f>ROUND(I94*H94,2)</f>
        <v>0</v>
      </c>
      <c r="K94" s="191" t="s">
        <v>153</v>
      </c>
      <c r="L94" s="40"/>
      <c r="M94" s="196" t="s">
        <v>19</v>
      </c>
      <c r="N94" s="197" t="s">
        <v>48</v>
      </c>
      <c r="O94" s="65"/>
      <c r="P94" s="198">
        <f>O94*H94</f>
        <v>0</v>
      </c>
      <c r="Q94" s="198">
        <v>0</v>
      </c>
      <c r="R94" s="198">
        <f>Q94*H94</f>
        <v>0</v>
      </c>
      <c r="S94" s="198">
        <v>0</v>
      </c>
      <c r="T94" s="199">
        <f>S94*H94</f>
        <v>0</v>
      </c>
      <c r="U94" s="35"/>
      <c r="V94" s="35"/>
      <c r="W94" s="35"/>
      <c r="X94" s="35"/>
      <c r="Y94" s="35"/>
      <c r="Z94" s="35"/>
      <c r="AA94" s="35"/>
      <c r="AB94" s="35"/>
      <c r="AC94" s="35"/>
      <c r="AD94" s="35"/>
      <c r="AE94" s="35"/>
      <c r="AR94" s="200" t="s">
        <v>661</v>
      </c>
      <c r="AT94" s="200" t="s">
        <v>150</v>
      </c>
      <c r="AU94" s="200" t="s">
        <v>87</v>
      </c>
      <c r="AY94" s="18" t="s">
        <v>148</v>
      </c>
      <c r="BE94" s="201">
        <f>IF(N94="základní",J94,0)</f>
        <v>0</v>
      </c>
      <c r="BF94" s="201">
        <f>IF(N94="snížená",J94,0)</f>
        <v>0</v>
      </c>
      <c r="BG94" s="201">
        <f>IF(N94="zákl. přenesená",J94,0)</f>
        <v>0</v>
      </c>
      <c r="BH94" s="201">
        <f>IF(N94="sníž. přenesená",J94,0)</f>
        <v>0</v>
      </c>
      <c r="BI94" s="201">
        <f>IF(N94="nulová",J94,0)</f>
        <v>0</v>
      </c>
      <c r="BJ94" s="18" t="s">
        <v>85</v>
      </c>
      <c r="BK94" s="201">
        <f>ROUND(I94*H94,2)</f>
        <v>0</v>
      </c>
      <c r="BL94" s="18" t="s">
        <v>661</v>
      </c>
      <c r="BM94" s="200" t="s">
        <v>681</v>
      </c>
    </row>
    <row r="95" spans="1:65" s="2" customFormat="1" ht="16.5" customHeight="1">
      <c r="A95" s="35"/>
      <c r="B95" s="36"/>
      <c r="C95" s="189" t="s">
        <v>194</v>
      </c>
      <c r="D95" s="189" t="s">
        <v>150</v>
      </c>
      <c r="E95" s="190" t="s">
        <v>682</v>
      </c>
      <c r="F95" s="191" t="s">
        <v>683</v>
      </c>
      <c r="G95" s="192" t="s">
        <v>660</v>
      </c>
      <c r="H95" s="193">
        <v>3</v>
      </c>
      <c r="I95" s="194"/>
      <c r="J95" s="195">
        <f>ROUND(I95*H95,2)</f>
        <v>0</v>
      </c>
      <c r="K95" s="191" t="s">
        <v>153</v>
      </c>
      <c r="L95" s="40"/>
      <c r="M95" s="196" t="s">
        <v>19</v>
      </c>
      <c r="N95" s="197" t="s">
        <v>48</v>
      </c>
      <c r="O95" s="65"/>
      <c r="P95" s="198">
        <f>O95*H95</f>
        <v>0</v>
      </c>
      <c r="Q95" s="198">
        <v>0</v>
      </c>
      <c r="R95" s="198">
        <f>Q95*H95</f>
        <v>0</v>
      </c>
      <c r="S95" s="198">
        <v>0</v>
      </c>
      <c r="T95" s="199">
        <f>S95*H95</f>
        <v>0</v>
      </c>
      <c r="U95" s="35"/>
      <c r="V95" s="35"/>
      <c r="W95" s="35"/>
      <c r="X95" s="35"/>
      <c r="Y95" s="35"/>
      <c r="Z95" s="35"/>
      <c r="AA95" s="35"/>
      <c r="AB95" s="35"/>
      <c r="AC95" s="35"/>
      <c r="AD95" s="35"/>
      <c r="AE95" s="35"/>
      <c r="AR95" s="200" t="s">
        <v>661</v>
      </c>
      <c r="AT95" s="200" t="s">
        <v>150</v>
      </c>
      <c r="AU95" s="200" t="s">
        <v>87</v>
      </c>
      <c r="AY95" s="18" t="s">
        <v>148</v>
      </c>
      <c r="BE95" s="201">
        <f>IF(N95="základní",J95,0)</f>
        <v>0</v>
      </c>
      <c r="BF95" s="201">
        <f>IF(N95="snížená",J95,0)</f>
        <v>0</v>
      </c>
      <c r="BG95" s="201">
        <f>IF(N95="zákl. přenesená",J95,0)</f>
        <v>0</v>
      </c>
      <c r="BH95" s="201">
        <f>IF(N95="sníž. přenesená",J95,0)</f>
        <v>0</v>
      </c>
      <c r="BI95" s="201">
        <f>IF(N95="nulová",J95,0)</f>
        <v>0</v>
      </c>
      <c r="BJ95" s="18" t="s">
        <v>85</v>
      </c>
      <c r="BK95" s="201">
        <f>ROUND(I95*H95,2)</f>
        <v>0</v>
      </c>
      <c r="BL95" s="18" t="s">
        <v>661</v>
      </c>
      <c r="BM95" s="200" t="s">
        <v>684</v>
      </c>
    </row>
    <row r="96" spans="1:65" s="12" customFormat="1" ht="22.9" customHeight="1">
      <c r="B96" s="173"/>
      <c r="C96" s="174"/>
      <c r="D96" s="175" t="s">
        <v>76</v>
      </c>
      <c r="E96" s="187" t="s">
        <v>685</v>
      </c>
      <c r="F96" s="187" t="s">
        <v>686</v>
      </c>
      <c r="G96" s="174"/>
      <c r="H96" s="174"/>
      <c r="I96" s="177"/>
      <c r="J96" s="188">
        <f>BK96</f>
        <v>0</v>
      </c>
      <c r="K96" s="174"/>
      <c r="L96" s="179"/>
      <c r="M96" s="180"/>
      <c r="N96" s="181"/>
      <c r="O96" s="181"/>
      <c r="P96" s="182">
        <f>P97</f>
        <v>0</v>
      </c>
      <c r="Q96" s="181"/>
      <c r="R96" s="182">
        <f>R97</f>
        <v>0</v>
      </c>
      <c r="S96" s="181"/>
      <c r="T96" s="183">
        <f>T97</f>
        <v>0</v>
      </c>
      <c r="AR96" s="184" t="s">
        <v>184</v>
      </c>
      <c r="AT96" s="185" t="s">
        <v>76</v>
      </c>
      <c r="AU96" s="185" t="s">
        <v>85</v>
      </c>
      <c r="AY96" s="184" t="s">
        <v>148</v>
      </c>
      <c r="BK96" s="186">
        <f>BK97</f>
        <v>0</v>
      </c>
    </row>
    <row r="97" spans="1:65" s="2" customFormat="1" ht="16.5" customHeight="1">
      <c r="A97" s="35"/>
      <c r="B97" s="36"/>
      <c r="C97" s="189" t="s">
        <v>201</v>
      </c>
      <c r="D97" s="189" t="s">
        <v>150</v>
      </c>
      <c r="E97" s="190" t="s">
        <v>687</v>
      </c>
      <c r="F97" s="191" t="s">
        <v>688</v>
      </c>
      <c r="G97" s="192" t="s">
        <v>660</v>
      </c>
      <c r="H97" s="193">
        <v>5</v>
      </c>
      <c r="I97" s="194"/>
      <c r="J97" s="195">
        <f>ROUND(I97*H97,2)</f>
        <v>0</v>
      </c>
      <c r="K97" s="191" t="s">
        <v>153</v>
      </c>
      <c r="L97" s="40"/>
      <c r="M97" s="253" t="s">
        <v>19</v>
      </c>
      <c r="N97" s="254" t="s">
        <v>48</v>
      </c>
      <c r="O97" s="251"/>
      <c r="P97" s="255">
        <f>O97*H97</f>
        <v>0</v>
      </c>
      <c r="Q97" s="255">
        <v>0</v>
      </c>
      <c r="R97" s="255">
        <f>Q97*H97</f>
        <v>0</v>
      </c>
      <c r="S97" s="255">
        <v>0</v>
      </c>
      <c r="T97" s="256">
        <f>S97*H97</f>
        <v>0</v>
      </c>
      <c r="U97" s="35"/>
      <c r="V97" s="35"/>
      <c r="W97" s="35"/>
      <c r="X97" s="35"/>
      <c r="Y97" s="35"/>
      <c r="Z97" s="35"/>
      <c r="AA97" s="35"/>
      <c r="AB97" s="35"/>
      <c r="AC97" s="35"/>
      <c r="AD97" s="35"/>
      <c r="AE97" s="35"/>
      <c r="AR97" s="200" t="s">
        <v>661</v>
      </c>
      <c r="AT97" s="200" t="s">
        <v>150</v>
      </c>
      <c r="AU97" s="200" t="s">
        <v>87</v>
      </c>
      <c r="AY97" s="18" t="s">
        <v>148</v>
      </c>
      <c r="BE97" s="201">
        <f>IF(N97="základní",J97,0)</f>
        <v>0</v>
      </c>
      <c r="BF97" s="201">
        <f>IF(N97="snížená",J97,0)</f>
        <v>0</v>
      </c>
      <c r="BG97" s="201">
        <f>IF(N97="zákl. přenesená",J97,0)</f>
        <v>0</v>
      </c>
      <c r="BH97" s="201">
        <f>IF(N97="sníž. přenesená",J97,0)</f>
        <v>0</v>
      </c>
      <c r="BI97" s="201">
        <f>IF(N97="nulová",J97,0)</f>
        <v>0</v>
      </c>
      <c r="BJ97" s="18" t="s">
        <v>85</v>
      </c>
      <c r="BK97" s="201">
        <f>ROUND(I97*H97,2)</f>
        <v>0</v>
      </c>
      <c r="BL97" s="18" t="s">
        <v>661</v>
      </c>
      <c r="BM97" s="200" t="s">
        <v>689</v>
      </c>
    </row>
    <row r="98" spans="1:65" s="2" customFormat="1" ht="6.95" customHeight="1">
      <c r="A98" s="35"/>
      <c r="B98" s="48"/>
      <c r="C98" s="49"/>
      <c r="D98" s="49"/>
      <c r="E98" s="49"/>
      <c r="F98" s="49"/>
      <c r="G98" s="49"/>
      <c r="H98" s="49"/>
      <c r="I98" s="138"/>
      <c r="J98" s="49"/>
      <c r="K98" s="49"/>
      <c r="L98" s="40"/>
      <c r="M98" s="35"/>
      <c r="O98" s="35"/>
      <c r="P98" s="35"/>
      <c r="Q98" s="35"/>
      <c r="R98" s="35"/>
      <c r="S98" s="35"/>
      <c r="T98" s="35"/>
      <c r="U98" s="35"/>
      <c r="V98" s="35"/>
      <c r="W98" s="35"/>
      <c r="X98" s="35"/>
      <c r="Y98" s="35"/>
      <c r="Z98" s="35"/>
      <c r="AA98" s="35"/>
      <c r="AB98" s="35"/>
      <c r="AC98" s="35"/>
      <c r="AD98" s="35"/>
      <c r="AE98" s="35"/>
    </row>
  </sheetData>
  <sheetProtection algorithmName="SHA-512" hashValue="YAIbzfe9B3WLbmnJDLXMd4DT5AOqXdFIYWJSjvaTog/jXMUDK5DPfVcNjBTwrlr//ePPyceYXcINtXVI/XJnkQ==" saltValue="CNkSz7ol98rA2fsI+iliwD2l3c5vl2uPvrhAYEqBGlmhNocuPr1VbGA1Seiqs7i3bPYqt2G/qvbLjXLRyDWhbw==" spinCount="100000" sheet="1" objects="1" scenarios="1" formatColumns="0" formatRows="0" autoFilter="0"/>
  <autoFilter ref="C82:K97" xr:uid="{00000000-0009-0000-0000-000002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14"/>
  <sheetViews>
    <sheetView showGridLines="0"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21"/>
    </row>
    <row r="4" spans="1:8" s="1" customFormat="1" ht="24.95" customHeight="1">
      <c r="B4" s="21"/>
      <c r="C4" s="107" t="s">
        <v>690</v>
      </c>
      <c r="H4" s="21"/>
    </row>
    <row r="5" spans="1:8" s="1" customFormat="1" ht="12" customHeight="1">
      <c r="B5" s="21"/>
      <c r="C5" s="257" t="s">
        <v>13</v>
      </c>
      <c r="D5" s="395" t="s">
        <v>14</v>
      </c>
      <c r="E5" s="388"/>
      <c r="F5" s="388"/>
      <c r="H5" s="21"/>
    </row>
    <row r="6" spans="1:8" s="1" customFormat="1" ht="36.950000000000003" customHeight="1">
      <c r="B6" s="21"/>
      <c r="C6" s="258" t="s">
        <v>16</v>
      </c>
      <c r="D6" s="399" t="s">
        <v>17</v>
      </c>
      <c r="E6" s="388"/>
      <c r="F6" s="388"/>
      <c r="H6" s="21"/>
    </row>
    <row r="7" spans="1:8" s="1" customFormat="1" ht="16.5" customHeight="1">
      <c r="B7" s="21"/>
      <c r="C7" s="109" t="s">
        <v>23</v>
      </c>
      <c r="D7" s="114" t="str">
        <f>'Rekapitulace stavby'!AN8</f>
        <v>21. 7. 2020</v>
      </c>
      <c r="H7" s="21"/>
    </row>
    <row r="8" spans="1:8" s="2" customFormat="1" ht="10.9" customHeight="1">
      <c r="A8" s="35"/>
      <c r="B8" s="40"/>
      <c r="C8" s="35"/>
      <c r="D8" s="35"/>
      <c r="E8" s="35"/>
      <c r="F8" s="35"/>
      <c r="G8" s="35"/>
      <c r="H8" s="40"/>
    </row>
    <row r="9" spans="1:8" s="11" customFormat="1" ht="29.25" customHeight="1">
      <c r="A9" s="161"/>
      <c r="B9" s="259"/>
      <c r="C9" s="260" t="s">
        <v>58</v>
      </c>
      <c r="D9" s="261" t="s">
        <v>59</v>
      </c>
      <c r="E9" s="261" t="s">
        <v>135</v>
      </c>
      <c r="F9" s="262" t="s">
        <v>691</v>
      </c>
      <c r="G9" s="161"/>
      <c r="H9" s="259"/>
    </row>
    <row r="10" spans="1:8" s="2" customFormat="1" ht="26.45" customHeight="1">
      <c r="A10" s="35"/>
      <c r="B10" s="40"/>
      <c r="C10" s="263" t="s">
        <v>692</v>
      </c>
      <c r="D10" s="263" t="s">
        <v>83</v>
      </c>
      <c r="E10" s="35"/>
      <c r="F10" s="35"/>
      <c r="G10" s="35"/>
      <c r="H10" s="40"/>
    </row>
    <row r="11" spans="1:8" s="2" customFormat="1" ht="16.899999999999999" customHeight="1">
      <c r="A11" s="35"/>
      <c r="B11" s="40"/>
      <c r="C11" s="264" t="s">
        <v>92</v>
      </c>
      <c r="D11" s="265" t="s">
        <v>93</v>
      </c>
      <c r="E11" s="266" t="s">
        <v>94</v>
      </c>
      <c r="F11" s="267">
        <v>1450.711</v>
      </c>
      <c r="G11" s="35"/>
      <c r="H11" s="40"/>
    </row>
    <row r="12" spans="1:8" s="2" customFormat="1" ht="16.899999999999999" customHeight="1">
      <c r="A12" s="35"/>
      <c r="B12" s="40"/>
      <c r="C12" s="268" t="s">
        <v>19</v>
      </c>
      <c r="D12" s="268" t="s">
        <v>693</v>
      </c>
      <c r="E12" s="18" t="s">
        <v>19</v>
      </c>
      <c r="F12" s="269">
        <v>0</v>
      </c>
      <c r="G12" s="35"/>
      <c r="H12" s="40"/>
    </row>
    <row r="13" spans="1:8" s="2" customFormat="1" ht="16.899999999999999" customHeight="1">
      <c r="A13" s="35"/>
      <c r="B13" s="40"/>
      <c r="C13" s="268" t="s">
        <v>19</v>
      </c>
      <c r="D13" s="268" t="s">
        <v>694</v>
      </c>
      <c r="E13" s="18" t="s">
        <v>19</v>
      </c>
      <c r="F13" s="269">
        <v>716.48299999999995</v>
      </c>
      <c r="G13" s="35"/>
      <c r="H13" s="40"/>
    </row>
    <row r="14" spans="1:8" s="2" customFormat="1" ht="16.899999999999999" customHeight="1">
      <c r="A14" s="35"/>
      <c r="B14" s="40"/>
      <c r="C14" s="268" t="s">
        <v>19</v>
      </c>
      <c r="D14" s="268" t="s">
        <v>695</v>
      </c>
      <c r="E14" s="18" t="s">
        <v>19</v>
      </c>
      <c r="F14" s="269">
        <v>0</v>
      </c>
      <c r="G14" s="35"/>
      <c r="H14" s="40"/>
    </row>
    <row r="15" spans="1:8" s="2" customFormat="1" ht="16.899999999999999" customHeight="1">
      <c r="A15" s="35"/>
      <c r="B15" s="40"/>
      <c r="C15" s="268" t="s">
        <v>19</v>
      </c>
      <c r="D15" s="268" t="s">
        <v>696</v>
      </c>
      <c r="E15" s="18" t="s">
        <v>19</v>
      </c>
      <c r="F15" s="269">
        <v>734.22799999999995</v>
      </c>
      <c r="G15" s="35"/>
      <c r="H15" s="40"/>
    </row>
    <row r="16" spans="1:8" s="2" customFormat="1" ht="16.899999999999999" customHeight="1">
      <c r="A16" s="35"/>
      <c r="B16" s="40"/>
      <c r="C16" s="268" t="s">
        <v>19</v>
      </c>
      <c r="D16" s="268" t="s">
        <v>19</v>
      </c>
      <c r="E16" s="18" t="s">
        <v>19</v>
      </c>
      <c r="F16" s="269">
        <v>0</v>
      </c>
      <c r="G16" s="35"/>
      <c r="H16" s="40"/>
    </row>
    <row r="17" spans="1:8" s="2" customFormat="1" ht="16.899999999999999" customHeight="1">
      <c r="A17" s="35"/>
      <c r="B17" s="40"/>
      <c r="C17" s="268" t="s">
        <v>19</v>
      </c>
      <c r="D17" s="268" t="s">
        <v>161</v>
      </c>
      <c r="E17" s="18" t="s">
        <v>19</v>
      </c>
      <c r="F17" s="269">
        <v>1450.711</v>
      </c>
      <c r="G17" s="35"/>
      <c r="H17" s="40"/>
    </row>
    <row r="18" spans="1:8" s="2" customFormat="1" ht="16.899999999999999" customHeight="1">
      <c r="A18" s="35"/>
      <c r="B18" s="40"/>
      <c r="C18" s="270" t="s">
        <v>697</v>
      </c>
      <c r="D18" s="35"/>
      <c r="E18" s="35"/>
      <c r="F18" s="35"/>
      <c r="G18" s="35"/>
      <c r="H18" s="40"/>
    </row>
    <row r="19" spans="1:8" s="2" customFormat="1" ht="16.899999999999999" customHeight="1">
      <c r="A19" s="35"/>
      <c r="B19" s="40"/>
      <c r="C19" s="268" t="s">
        <v>167</v>
      </c>
      <c r="D19" s="268" t="s">
        <v>698</v>
      </c>
      <c r="E19" s="18" t="s">
        <v>169</v>
      </c>
      <c r="F19" s="269">
        <v>624.75199999999995</v>
      </c>
      <c r="G19" s="35"/>
      <c r="H19" s="40"/>
    </row>
    <row r="20" spans="1:8" s="2" customFormat="1" ht="16.899999999999999" customHeight="1">
      <c r="A20" s="35"/>
      <c r="B20" s="40"/>
      <c r="C20" s="268" t="s">
        <v>195</v>
      </c>
      <c r="D20" s="268" t="s">
        <v>699</v>
      </c>
      <c r="E20" s="18" t="s">
        <v>169</v>
      </c>
      <c r="F20" s="269">
        <v>625.71199999999999</v>
      </c>
      <c r="G20" s="35"/>
      <c r="H20" s="40"/>
    </row>
    <row r="21" spans="1:8" s="2" customFormat="1" ht="16.899999999999999" customHeight="1">
      <c r="A21" s="35"/>
      <c r="B21" s="40"/>
      <c r="C21" s="268" t="s">
        <v>202</v>
      </c>
      <c r="D21" s="268" t="s">
        <v>700</v>
      </c>
      <c r="E21" s="18" t="s">
        <v>169</v>
      </c>
      <c r="F21" s="269">
        <v>3128.56</v>
      </c>
      <c r="G21" s="35"/>
      <c r="H21" s="40"/>
    </row>
    <row r="22" spans="1:8" s="2" customFormat="1" ht="16.899999999999999" customHeight="1">
      <c r="A22" s="35"/>
      <c r="B22" s="40"/>
      <c r="C22" s="268" t="s">
        <v>207</v>
      </c>
      <c r="D22" s="268" t="s">
        <v>701</v>
      </c>
      <c r="E22" s="18" t="s">
        <v>209</v>
      </c>
      <c r="F22" s="269">
        <v>1126.2819999999999</v>
      </c>
      <c r="G22" s="35"/>
      <c r="H22" s="40"/>
    </row>
    <row r="23" spans="1:8" s="2" customFormat="1" ht="16.899999999999999" customHeight="1">
      <c r="A23" s="35"/>
      <c r="B23" s="40"/>
      <c r="C23" s="268" t="s">
        <v>214</v>
      </c>
      <c r="D23" s="268" t="s">
        <v>702</v>
      </c>
      <c r="E23" s="18" t="s">
        <v>169</v>
      </c>
      <c r="F23" s="269">
        <v>625.71199999999999</v>
      </c>
      <c r="G23" s="35"/>
      <c r="H23" s="40"/>
    </row>
    <row r="24" spans="1:8" s="2" customFormat="1" ht="16.899999999999999" customHeight="1">
      <c r="A24" s="35"/>
      <c r="B24" s="40"/>
      <c r="C24" s="268" t="s">
        <v>248</v>
      </c>
      <c r="D24" s="268" t="s">
        <v>703</v>
      </c>
      <c r="E24" s="18" t="s">
        <v>94</v>
      </c>
      <c r="F24" s="269">
        <v>1740.846</v>
      </c>
      <c r="G24" s="35"/>
      <c r="H24" s="40"/>
    </row>
    <row r="25" spans="1:8" s="2" customFormat="1" ht="16.899999999999999" customHeight="1">
      <c r="A25" s="35"/>
      <c r="B25" s="40"/>
      <c r="C25" s="268" t="s">
        <v>274</v>
      </c>
      <c r="D25" s="268" t="s">
        <v>704</v>
      </c>
      <c r="E25" s="18" t="s">
        <v>94</v>
      </c>
      <c r="F25" s="269">
        <v>1450.711</v>
      </c>
      <c r="G25" s="35"/>
      <c r="H25" s="40"/>
    </row>
    <row r="26" spans="1:8" s="2" customFormat="1" ht="16.899999999999999" customHeight="1">
      <c r="A26" s="35"/>
      <c r="B26" s="40"/>
      <c r="C26" s="268" t="s">
        <v>294</v>
      </c>
      <c r="D26" s="268" t="s">
        <v>705</v>
      </c>
      <c r="E26" s="18" t="s">
        <v>94</v>
      </c>
      <c r="F26" s="269">
        <v>1450.711</v>
      </c>
      <c r="G26" s="35"/>
      <c r="H26" s="40"/>
    </row>
    <row r="27" spans="1:8" s="2" customFormat="1" ht="16.899999999999999" customHeight="1">
      <c r="A27" s="35"/>
      <c r="B27" s="40"/>
      <c r="C27" s="268" t="s">
        <v>311</v>
      </c>
      <c r="D27" s="268" t="s">
        <v>706</v>
      </c>
      <c r="E27" s="18" t="s">
        <v>94</v>
      </c>
      <c r="F27" s="269">
        <v>1793.325</v>
      </c>
      <c r="G27" s="35"/>
      <c r="H27" s="40"/>
    </row>
    <row r="28" spans="1:8" s="2" customFormat="1" ht="16.899999999999999" customHeight="1">
      <c r="A28" s="35"/>
      <c r="B28" s="40"/>
      <c r="C28" s="268" t="s">
        <v>315</v>
      </c>
      <c r="D28" s="268" t="s">
        <v>707</v>
      </c>
      <c r="E28" s="18" t="s">
        <v>94</v>
      </c>
      <c r="F28" s="269">
        <v>1958.4449999999999</v>
      </c>
      <c r="G28" s="35"/>
      <c r="H28" s="40"/>
    </row>
    <row r="29" spans="1:8" s="2" customFormat="1" ht="16.899999999999999" customHeight="1">
      <c r="A29" s="35"/>
      <c r="B29" s="40"/>
      <c r="C29" s="268" t="s">
        <v>319</v>
      </c>
      <c r="D29" s="268" t="s">
        <v>708</v>
      </c>
      <c r="E29" s="18" t="s">
        <v>94</v>
      </c>
      <c r="F29" s="269">
        <v>1450.711</v>
      </c>
      <c r="G29" s="35"/>
      <c r="H29" s="40"/>
    </row>
    <row r="30" spans="1:8" s="2" customFormat="1" ht="16.899999999999999" customHeight="1">
      <c r="A30" s="35"/>
      <c r="B30" s="40"/>
      <c r="C30" s="264" t="s">
        <v>97</v>
      </c>
      <c r="D30" s="265" t="s">
        <v>98</v>
      </c>
      <c r="E30" s="266" t="s">
        <v>94</v>
      </c>
      <c r="F30" s="267">
        <v>195.202</v>
      </c>
      <c r="G30" s="35"/>
      <c r="H30" s="40"/>
    </row>
    <row r="31" spans="1:8" s="2" customFormat="1" ht="16.899999999999999" customHeight="1">
      <c r="A31" s="35"/>
      <c r="B31" s="40"/>
      <c r="C31" s="268" t="s">
        <v>19</v>
      </c>
      <c r="D31" s="268" t="s">
        <v>693</v>
      </c>
      <c r="E31" s="18" t="s">
        <v>19</v>
      </c>
      <c r="F31" s="269">
        <v>0</v>
      </c>
      <c r="G31" s="35"/>
      <c r="H31" s="40"/>
    </row>
    <row r="32" spans="1:8" s="2" customFormat="1" ht="16.899999999999999" customHeight="1">
      <c r="A32" s="35"/>
      <c r="B32" s="40"/>
      <c r="C32" s="268" t="s">
        <v>19</v>
      </c>
      <c r="D32" s="268" t="s">
        <v>709</v>
      </c>
      <c r="E32" s="18" t="s">
        <v>19</v>
      </c>
      <c r="F32" s="269">
        <v>87.111999999999995</v>
      </c>
      <c r="G32" s="35"/>
      <c r="H32" s="40"/>
    </row>
    <row r="33" spans="1:8" s="2" customFormat="1" ht="16.899999999999999" customHeight="1">
      <c r="A33" s="35"/>
      <c r="B33" s="40"/>
      <c r="C33" s="268" t="s">
        <v>19</v>
      </c>
      <c r="D33" s="268" t="s">
        <v>695</v>
      </c>
      <c r="E33" s="18" t="s">
        <v>19</v>
      </c>
      <c r="F33" s="269">
        <v>0</v>
      </c>
      <c r="G33" s="35"/>
      <c r="H33" s="40"/>
    </row>
    <row r="34" spans="1:8" s="2" customFormat="1" ht="16.899999999999999" customHeight="1">
      <c r="A34" s="35"/>
      <c r="B34" s="40"/>
      <c r="C34" s="268" t="s">
        <v>19</v>
      </c>
      <c r="D34" s="268" t="s">
        <v>710</v>
      </c>
      <c r="E34" s="18" t="s">
        <v>19</v>
      </c>
      <c r="F34" s="269">
        <v>108.09</v>
      </c>
      <c r="G34" s="35"/>
      <c r="H34" s="40"/>
    </row>
    <row r="35" spans="1:8" s="2" customFormat="1" ht="16.899999999999999" customHeight="1">
      <c r="A35" s="35"/>
      <c r="B35" s="40"/>
      <c r="C35" s="268" t="s">
        <v>19</v>
      </c>
      <c r="D35" s="268" t="s">
        <v>161</v>
      </c>
      <c r="E35" s="18" t="s">
        <v>19</v>
      </c>
      <c r="F35" s="269">
        <v>195.202</v>
      </c>
      <c r="G35" s="35"/>
      <c r="H35" s="40"/>
    </row>
    <row r="36" spans="1:8" s="2" customFormat="1" ht="16.899999999999999" customHeight="1">
      <c r="A36" s="35"/>
      <c r="B36" s="40"/>
      <c r="C36" s="270" t="s">
        <v>697</v>
      </c>
      <c r="D36" s="35"/>
      <c r="E36" s="35"/>
      <c r="F36" s="35"/>
      <c r="G36" s="35"/>
      <c r="H36" s="40"/>
    </row>
    <row r="37" spans="1:8" s="2" customFormat="1" ht="16.899999999999999" customHeight="1">
      <c r="A37" s="35"/>
      <c r="B37" s="40"/>
      <c r="C37" s="268" t="s">
        <v>167</v>
      </c>
      <c r="D37" s="268" t="s">
        <v>698</v>
      </c>
      <c r="E37" s="18" t="s">
        <v>169</v>
      </c>
      <c r="F37" s="269">
        <v>624.75199999999995</v>
      </c>
      <c r="G37" s="35"/>
      <c r="H37" s="40"/>
    </row>
    <row r="38" spans="1:8" s="2" customFormat="1" ht="16.899999999999999" customHeight="1">
      <c r="A38" s="35"/>
      <c r="B38" s="40"/>
      <c r="C38" s="268" t="s">
        <v>195</v>
      </c>
      <c r="D38" s="268" t="s">
        <v>699</v>
      </c>
      <c r="E38" s="18" t="s">
        <v>169</v>
      </c>
      <c r="F38" s="269">
        <v>625.71199999999999</v>
      </c>
      <c r="G38" s="35"/>
      <c r="H38" s="40"/>
    </row>
    <row r="39" spans="1:8" s="2" customFormat="1" ht="16.899999999999999" customHeight="1">
      <c r="A39" s="35"/>
      <c r="B39" s="40"/>
      <c r="C39" s="268" t="s">
        <v>202</v>
      </c>
      <c r="D39" s="268" t="s">
        <v>700</v>
      </c>
      <c r="E39" s="18" t="s">
        <v>169</v>
      </c>
      <c r="F39" s="269">
        <v>3128.56</v>
      </c>
      <c r="G39" s="35"/>
      <c r="H39" s="40"/>
    </row>
    <row r="40" spans="1:8" s="2" customFormat="1" ht="16.899999999999999" customHeight="1">
      <c r="A40" s="35"/>
      <c r="B40" s="40"/>
      <c r="C40" s="268" t="s">
        <v>207</v>
      </c>
      <c r="D40" s="268" t="s">
        <v>701</v>
      </c>
      <c r="E40" s="18" t="s">
        <v>209</v>
      </c>
      <c r="F40" s="269">
        <v>1126.2819999999999</v>
      </c>
      <c r="G40" s="35"/>
      <c r="H40" s="40"/>
    </row>
    <row r="41" spans="1:8" s="2" customFormat="1" ht="16.899999999999999" customHeight="1">
      <c r="A41" s="35"/>
      <c r="B41" s="40"/>
      <c r="C41" s="268" t="s">
        <v>214</v>
      </c>
      <c r="D41" s="268" t="s">
        <v>702</v>
      </c>
      <c r="E41" s="18" t="s">
        <v>169</v>
      </c>
      <c r="F41" s="269">
        <v>625.71199999999999</v>
      </c>
      <c r="G41" s="35"/>
      <c r="H41" s="40"/>
    </row>
    <row r="42" spans="1:8" s="2" customFormat="1" ht="16.899999999999999" customHeight="1">
      <c r="A42" s="35"/>
      <c r="B42" s="40"/>
      <c r="C42" s="268" t="s">
        <v>248</v>
      </c>
      <c r="D42" s="268" t="s">
        <v>703</v>
      </c>
      <c r="E42" s="18" t="s">
        <v>94</v>
      </c>
      <c r="F42" s="269">
        <v>1740.846</v>
      </c>
      <c r="G42" s="35"/>
      <c r="H42" s="40"/>
    </row>
    <row r="43" spans="1:8" s="2" customFormat="1" ht="16.899999999999999" customHeight="1">
      <c r="A43" s="35"/>
      <c r="B43" s="40"/>
      <c r="C43" s="268" t="s">
        <v>271</v>
      </c>
      <c r="D43" s="268" t="s">
        <v>711</v>
      </c>
      <c r="E43" s="18" t="s">
        <v>94</v>
      </c>
      <c r="F43" s="269">
        <v>290.13499999999999</v>
      </c>
      <c r="G43" s="35"/>
      <c r="H43" s="40"/>
    </row>
    <row r="44" spans="1:8" s="2" customFormat="1" ht="16.899999999999999" customHeight="1">
      <c r="A44" s="35"/>
      <c r="B44" s="40"/>
      <c r="C44" s="268" t="s">
        <v>278</v>
      </c>
      <c r="D44" s="268" t="s">
        <v>712</v>
      </c>
      <c r="E44" s="18" t="s">
        <v>94</v>
      </c>
      <c r="F44" s="269">
        <v>195.202</v>
      </c>
      <c r="G44" s="35"/>
      <c r="H44" s="40"/>
    </row>
    <row r="45" spans="1:8" s="2" customFormat="1" ht="16.899999999999999" customHeight="1">
      <c r="A45" s="35"/>
      <c r="B45" s="40"/>
      <c r="C45" s="268" t="s">
        <v>328</v>
      </c>
      <c r="D45" s="268" t="s">
        <v>713</v>
      </c>
      <c r="E45" s="18" t="s">
        <v>94</v>
      </c>
      <c r="F45" s="269">
        <v>195.202</v>
      </c>
      <c r="G45" s="35"/>
      <c r="H45" s="40"/>
    </row>
    <row r="46" spans="1:8" s="2" customFormat="1" ht="16.899999999999999" customHeight="1">
      <c r="A46" s="35"/>
      <c r="B46" s="40"/>
      <c r="C46" s="268" t="s">
        <v>333</v>
      </c>
      <c r="D46" s="268" t="s">
        <v>334</v>
      </c>
      <c r="E46" s="18" t="s">
        <v>94</v>
      </c>
      <c r="F46" s="269">
        <v>167.89400000000001</v>
      </c>
      <c r="G46" s="35"/>
      <c r="H46" s="40"/>
    </row>
    <row r="47" spans="1:8" s="2" customFormat="1" ht="16.899999999999999" customHeight="1">
      <c r="A47" s="35"/>
      <c r="B47" s="40"/>
      <c r="C47" s="264" t="s">
        <v>101</v>
      </c>
      <c r="D47" s="265" t="s">
        <v>102</v>
      </c>
      <c r="E47" s="266" t="s">
        <v>94</v>
      </c>
      <c r="F47" s="267">
        <v>94.933000000000007</v>
      </c>
      <c r="G47" s="35"/>
      <c r="H47" s="40"/>
    </row>
    <row r="48" spans="1:8" s="2" customFormat="1" ht="16.899999999999999" customHeight="1">
      <c r="A48" s="35"/>
      <c r="B48" s="40"/>
      <c r="C48" s="268" t="s">
        <v>19</v>
      </c>
      <c r="D48" s="268" t="s">
        <v>693</v>
      </c>
      <c r="E48" s="18" t="s">
        <v>19</v>
      </c>
      <c r="F48" s="269">
        <v>0</v>
      </c>
      <c r="G48" s="35"/>
      <c r="H48" s="40"/>
    </row>
    <row r="49" spans="1:8" s="2" customFormat="1" ht="16.899999999999999" customHeight="1">
      <c r="A49" s="35"/>
      <c r="B49" s="40"/>
      <c r="C49" s="268" t="s">
        <v>19</v>
      </c>
      <c r="D49" s="268" t="s">
        <v>103</v>
      </c>
      <c r="E49" s="18" t="s">
        <v>19</v>
      </c>
      <c r="F49" s="269">
        <v>94.933000000000007</v>
      </c>
      <c r="G49" s="35"/>
      <c r="H49" s="40"/>
    </row>
    <row r="50" spans="1:8" s="2" customFormat="1" ht="16.899999999999999" customHeight="1">
      <c r="A50" s="35"/>
      <c r="B50" s="40"/>
      <c r="C50" s="268" t="s">
        <v>19</v>
      </c>
      <c r="D50" s="268" t="s">
        <v>161</v>
      </c>
      <c r="E50" s="18" t="s">
        <v>19</v>
      </c>
      <c r="F50" s="269">
        <v>94.933000000000007</v>
      </c>
      <c r="G50" s="35"/>
      <c r="H50" s="40"/>
    </row>
    <row r="51" spans="1:8" s="2" customFormat="1" ht="16.899999999999999" customHeight="1">
      <c r="A51" s="35"/>
      <c r="B51" s="40"/>
      <c r="C51" s="270" t="s">
        <v>697</v>
      </c>
      <c r="D51" s="35"/>
      <c r="E51" s="35"/>
      <c r="F51" s="35"/>
      <c r="G51" s="35"/>
      <c r="H51" s="40"/>
    </row>
    <row r="52" spans="1:8" s="2" customFormat="1" ht="16.899999999999999" customHeight="1">
      <c r="A52" s="35"/>
      <c r="B52" s="40"/>
      <c r="C52" s="268" t="s">
        <v>167</v>
      </c>
      <c r="D52" s="268" t="s">
        <v>698</v>
      </c>
      <c r="E52" s="18" t="s">
        <v>169</v>
      </c>
      <c r="F52" s="269">
        <v>624.75199999999995</v>
      </c>
      <c r="G52" s="35"/>
      <c r="H52" s="40"/>
    </row>
    <row r="53" spans="1:8" s="2" customFormat="1" ht="16.899999999999999" customHeight="1">
      <c r="A53" s="35"/>
      <c r="B53" s="40"/>
      <c r="C53" s="268" t="s">
        <v>195</v>
      </c>
      <c r="D53" s="268" t="s">
        <v>699</v>
      </c>
      <c r="E53" s="18" t="s">
        <v>169</v>
      </c>
      <c r="F53" s="269">
        <v>625.71199999999999</v>
      </c>
      <c r="G53" s="35"/>
      <c r="H53" s="40"/>
    </row>
    <row r="54" spans="1:8" s="2" customFormat="1" ht="16.899999999999999" customHeight="1">
      <c r="A54" s="35"/>
      <c r="B54" s="40"/>
      <c r="C54" s="268" t="s">
        <v>202</v>
      </c>
      <c r="D54" s="268" t="s">
        <v>700</v>
      </c>
      <c r="E54" s="18" t="s">
        <v>169</v>
      </c>
      <c r="F54" s="269">
        <v>3128.56</v>
      </c>
      <c r="G54" s="35"/>
      <c r="H54" s="40"/>
    </row>
    <row r="55" spans="1:8" s="2" customFormat="1" ht="16.899999999999999" customHeight="1">
      <c r="A55" s="35"/>
      <c r="B55" s="40"/>
      <c r="C55" s="268" t="s">
        <v>207</v>
      </c>
      <c r="D55" s="268" t="s">
        <v>701</v>
      </c>
      <c r="E55" s="18" t="s">
        <v>209</v>
      </c>
      <c r="F55" s="269">
        <v>1126.2819999999999</v>
      </c>
      <c r="G55" s="35"/>
      <c r="H55" s="40"/>
    </row>
    <row r="56" spans="1:8" s="2" customFormat="1" ht="16.899999999999999" customHeight="1">
      <c r="A56" s="35"/>
      <c r="B56" s="40"/>
      <c r="C56" s="268" t="s">
        <v>214</v>
      </c>
      <c r="D56" s="268" t="s">
        <v>702</v>
      </c>
      <c r="E56" s="18" t="s">
        <v>169</v>
      </c>
      <c r="F56" s="269">
        <v>625.71199999999999</v>
      </c>
      <c r="G56" s="35"/>
      <c r="H56" s="40"/>
    </row>
    <row r="57" spans="1:8" s="2" customFormat="1" ht="16.899999999999999" customHeight="1">
      <c r="A57" s="35"/>
      <c r="B57" s="40"/>
      <c r="C57" s="268" t="s">
        <v>248</v>
      </c>
      <c r="D57" s="268" t="s">
        <v>703</v>
      </c>
      <c r="E57" s="18" t="s">
        <v>94</v>
      </c>
      <c r="F57" s="269">
        <v>1740.846</v>
      </c>
      <c r="G57" s="35"/>
      <c r="H57" s="40"/>
    </row>
    <row r="58" spans="1:8" s="2" customFormat="1" ht="16.899999999999999" customHeight="1">
      <c r="A58" s="35"/>
      <c r="B58" s="40"/>
      <c r="C58" s="268" t="s">
        <v>271</v>
      </c>
      <c r="D58" s="268" t="s">
        <v>711</v>
      </c>
      <c r="E58" s="18" t="s">
        <v>94</v>
      </c>
      <c r="F58" s="269">
        <v>290.13499999999999</v>
      </c>
      <c r="G58" s="35"/>
      <c r="H58" s="40"/>
    </row>
    <row r="59" spans="1:8" s="2" customFormat="1" ht="16.899999999999999" customHeight="1">
      <c r="A59" s="35"/>
      <c r="B59" s="40"/>
      <c r="C59" s="268" t="s">
        <v>283</v>
      </c>
      <c r="D59" s="268" t="s">
        <v>714</v>
      </c>
      <c r="E59" s="18" t="s">
        <v>94</v>
      </c>
      <c r="F59" s="269">
        <v>94.933000000000007</v>
      </c>
      <c r="G59" s="35"/>
      <c r="H59" s="40"/>
    </row>
    <row r="60" spans="1:8" s="2" customFormat="1" ht="16.899999999999999" customHeight="1">
      <c r="A60" s="35"/>
      <c r="B60" s="40"/>
      <c r="C60" s="268" t="s">
        <v>299</v>
      </c>
      <c r="D60" s="268" t="s">
        <v>715</v>
      </c>
      <c r="E60" s="18" t="s">
        <v>94</v>
      </c>
      <c r="F60" s="269">
        <v>94.933000000000007</v>
      </c>
      <c r="G60" s="35"/>
      <c r="H60" s="40"/>
    </row>
    <row r="61" spans="1:8" s="2" customFormat="1" ht="16.899999999999999" customHeight="1">
      <c r="A61" s="35"/>
      <c r="B61" s="40"/>
      <c r="C61" s="268" t="s">
        <v>311</v>
      </c>
      <c r="D61" s="268" t="s">
        <v>706</v>
      </c>
      <c r="E61" s="18" t="s">
        <v>94</v>
      </c>
      <c r="F61" s="269">
        <v>1793.325</v>
      </c>
      <c r="G61" s="35"/>
      <c r="H61" s="40"/>
    </row>
    <row r="62" spans="1:8" s="2" customFormat="1" ht="16.899999999999999" customHeight="1">
      <c r="A62" s="35"/>
      <c r="B62" s="40"/>
      <c r="C62" s="268" t="s">
        <v>315</v>
      </c>
      <c r="D62" s="268" t="s">
        <v>707</v>
      </c>
      <c r="E62" s="18" t="s">
        <v>94</v>
      </c>
      <c r="F62" s="269">
        <v>1958.4449999999999</v>
      </c>
      <c r="G62" s="35"/>
      <c r="H62" s="40"/>
    </row>
    <row r="63" spans="1:8" s="2" customFormat="1" ht="16.899999999999999" customHeight="1">
      <c r="A63" s="35"/>
      <c r="B63" s="40"/>
      <c r="C63" s="268" t="s">
        <v>323</v>
      </c>
      <c r="D63" s="268" t="s">
        <v>716</v>
      </c>
      <c r="E63" s="18" t="s">
        <v>94</v>
      </c>
      <c r="F63" s="269">
        <v>94.933000000000007</v>
      </c>
      <c r="G63" s="35"/>
      <c r="H63" s="40"/>
    </row>
    <row r="64" spans="1:8" s="2" customFormat="1" ht="16.899999999999999" customHeight="1">
      <c r="A64" s="35"/>
      <c r="B64" s="40"/>
      <c r="C64" s="264" t="s">
        <v>104</v>
      </c>
      <c r="D64" s="265" t="s">
        <v>105</v>
      </c>
      <c r="E64" s="266" t="s">
        <v>106</v>
      </c>
      <c r="F64" s="267">
        <v>825.60199999999998</v>
      </c>
      <c r="G64" s="35"/>
      <c r="H64" s="40"/>
    </row>
    <row r="65" spans="1:8" s="2" customFormat="1" ht="16.899999999999999" customHeight="1">
      <c r="A65" s="35"/>
      <c r="B65" s="40"/>
      <c r="C65" s="268" t="s">
        <v>19</v>
      </c>
      <c r="D65" s="268" t="s">
        <v>693</v>
      </c>
      <c r="E65" s="18" t="s">
        <v>19</v>
      </c>
      <c r="F65" s="269">
        <v>0</v>
      </c>
      <c r="G65" s="35"/>
      <c r="H65" s="40"/>
    </row>
    <row r="66" spans="1:8" s="2" customFormat="1" ht="16.899999999999999" customHeight="1">
      <c r="A66" s="35"/>
      <c r="B66" s="40"/>
      <c r="C66" s="268" t="s">
        <v>19</v>
      </c>
      <c r="D66" s="268" t="s">
        <v>717</v>
      </c>
      <c r="E66" s="18" t="s">
        <v>19</v>
      </c>
      <c r="F66" s="269">
        <v>433.13400000000001</v>
      </c>
      <c r="G66" s="35"/>
      <c r="H66" s="40"/>
    </row>
    <row r="67" spans="1:8" s="2" customFormat="1" ht="16.899999999999999" customHeight="1">
      <c r="A67" s="35"/>
      <c r="B67" s="40"/>
      <c r="C67" s="268" t="s">
        <v>19</v>
      </c>
      <c r="D67" s="268" t="s">
        <v>695</v>
      </c>
      <c r="E67" s="18" t="s">
        <v>19</v>
      </c>
      <c r="F67" s="269">
        <v>0</v>
      </c>
      <c r="G67" s="35"/>
      <c r="H67" s="40"/>
    </row>
    <row r="68" spans="1:8" s="2" customFormat="1" ht="16.899999999999999" customHeight="1">
      <c r="A68" s="35"/>
      <c r="B68" s="40"/>
      <c r="C68" s="268" t="s">
        <v>19</v>
      </c>
      <c r="D68" s="268" t="s">
        <v>718</v>
      </c>
      <c r="E68" s="18" t="s">
        <v>19</v>
      </c>
      <c r="F68" s="269">
        <v>392.46800000000002</v>
      </c>
      <c r="G68" s="35"/>
      <c r="H68" s="40"/>
    </row>
    <row r="69" spans="1:8" s="2" customFormat="1" ht="16.899999999999999" customHeight="1">
      <c r="A69" s="35"/>
      <c r="B69" s="40"/>
      <c r="C69" s="268" t="s">
        <v>19</v>
      </c>
      <c r="D69" s="268" t="s">
        <v>161</v>
      </c>
      <c r="E69" s="18" t="s">
        <v>19</v>
      </c>
      <c r="F69" s="269">
        <v>825.60199999999998</v>
      </c>
      <c r="G69" s="35"/>
      <c r="H69" s="40"/>
    </row>
    <row r="70" spans="1:8" s="2" customFormat="1" ht="16.899999999999999" customHeight="1">
      <c r="A70" s="35"/>
      <c r="B70" s="40"/>
      <c r="C70" s="270" t="s">
        <v>697</v>
      </c>
      <c r="D70" s="35"/>
      <c r="E70" s="35"/>
      <c r="F70" s="35"/>
      <c r="G70" s="35"/>
      <c r="H70" s="40"/>
    </row>
    <row r="71" spans="1:8" s="2" customFormat="1" ht="16.899999999999999" customHeight="1">
      <c r="A71" s="35"/>
      <c r="B71" s="40"/>
      <c r="C71" s="268" t="s">
        <v>151</v>
      </c>
      <c r="D71" s="268" t="s">
        <v>719</v>
      </c>
      <c r="E71" s="18" t="s">
        <v>94</v>
      </c>
      <c r="F71" s="269">
        <v>660.48199999999997</v>
      </c>
      <c r="G71" s="35"/>
      <c r="H71" s="40"/>
    </row>
    <row r="72" spans="1:8" s="2" customFormat="1" ht="16.899999999999999" customHeight="1">
      <c r="A72" s="35"/>
      <c r="B72" s="40"/>
      <c r="C72" s="268" t="s">
        <v>162</v>
      </c>
      <c r="D72" s="268" t="s">
        <v>720</v>
      </c>
      <c r="E72" s="18" t="s">
        <v>106</v>
      </c>
      <c r="F72" s="269">
        <v>825.60199999999998</v>
      </c>
      <c r="G72" s="35"/>
      <c r="H72" s="40"/>
    </row>
    <row r="73" spans="1:8" s="2" customFormat="1" ht="16.899999999999999" customHeight="1">
      <c r="A73" s="35"/>
      <c r="B73" s="40"/>
      <c r="C73" s="268" t="s">
        <v>287</v>
      </c>
      <c r="D73" s="268" t="s">
        <v>721</v>
      </c>
      <c r="E73" s="18" t="s">
        <v>94</v>
      </c>
      <c r="F73" s="269">
        <v>247.68100000000001</v>
      </c>
      <c r="G73" s="35"/>
      <c r="H73" s="40"/>
    </row>
    <row r="74" spans="1:8" s="2" customFormat="1" ht="16.899999999999999" customHeight="1">
      <c r="A74" s="35"/>
      <c r="B74" s="40"/>
      <c r="C74" s="268" t="s">
        <v>304</v>
      </c>
      <c r="D74" s="268" t="s">
        <v>722</v>
      </c>
      <c r="E74" s="18" t="s">
        <v>94</v>
      </c>
      <c r="F74" s="269">
        <v>412.80099999999999</v>
      </c>
      <c r="G74" s="35"/>
      <c r="H74" s="40"/>
    </row>
    <row r="75" spans="1:8" s="2" customFormat="1" ht="16.899999999999999" customHeight="1">
      <c r="A75" s="35"/>
      <c r="B75" s="40"/>
      <c r="C75" s="268" t="s">
        <v>311</v>
      </c>
      <c r="D75" s="268" t="s">
        <v>706</v>
      </c>
      <c r="E75" s="18" t="s">
        <v>94</v>
      </c>
      <c r="F75" s="269">
        <v>1793.325</v>
      </c>
      <c r="G75" s="35"/>
      <c r="H75" s="40"/>
    </row>
    <row r="76" spans="1:8" s="2" customFormat="1" ht="16.899999999999999" customHeight="1">
      <c r="A76" s="35"/>
      <c r="B76" s="40"/>
      <c r="C76" s="268" t="s">
        <v>315</v>
      </c>
      <c r="D76" s="268" t="s">
        <v>707</v>
      </c>
      <c r="E76" s="18" t="s">
        <v>94</v>
      </c>
      <c r="F76" s="269">
        <v>1958.4449999999999</v>
      </c>
      <c r="G76" s="35"/>
      <c r="H76" s="40"/>
    </row>
    <row r="77" spans="1:8" s="2" customFormat="1" ht="16.899999999999999" customHeight="1">
      <c r="A77" s="35"/>
      <c r="B77" s="40"/>
      <c r="C77" s="268" t="s">
        <v>532</v>
      </c>
      <c r="D77" s="268" t="s">
        <v>723</v>
      </c>
      <c r="E77" s="18" t="s">
        <v>106</v>
      </c>
      <c r="F77" s="269">
        <v>825.60199999999998</v>
      </c>
      <c r="G77" s="35"/>
      <c r="H77" s="40"/>
    </row>
    <row r="78" spans="1:8" s="2" customFormat="1" ht="16.899999999999999" customHeight="1">
      <c r="A78" s="35"/>
      <c r="B78" s="40"/>
      <c r="C78" s="268" t="s">
        <v>551</v>
      </c>
      <c r="D78" s="268" t="s">
        <v>724</v>
      </c>
      <c r="E78" s="18" t="s">
        <v>106</v>
      </c>
      <c r="F78" s="269">
        <v>825.60199999999998</v>
      </c>
      <c r="G78" s="35"/>
      <c r="H78" s="40"/>
    </row>
    <row r="79" spans="1:8" s="2" customFormat="1" ht="16.899999999999999" customHeight="1">
      <c r="A79" s="35"/>
      <c r="B79" s="40"/>
      <c r="C79" s="268" t="s">
        <v>572</v>
      </c>
      <c r="D79" s="268" t="s">
        <v>725</v>
      </c>
      <c r="E79" s="18" t="s">
        <v>169</v>
      </c>
      <c r="F79" s="269">
        <v>26.462</v>
      </c>
      <c r="G79" s="35"/>
      <c r="H79" s="40"/>
    </row>
    <row r="80" spans="1:8" s="2" customFormat="1" ht="16.899999999999999" customHeight="1">
      <c r="A80" s="35"/>
      <c r="B80" s="40"/>
      <c r="C80" s="268" t="s">
        <v>579</v>
      </c>
      <c r="D80" s="268" t="s">
        <v>726</v>
      </c>
      <c r="E80" s="18" t="s">
        <v>106</v>
      </c>
      <c r="F80" s="269">
        <v>1651.204</v>
      </c>
      <c r="G80" s="35"/>
      <c r="H80" s="40"/>
    </row>
    <row r="81" spans="1:8" s="2" customFormat="1" ht="16.899999999999999" customHeight="1">
      <c r="A81" s="35"/>
      <c r="B81" s="40"/>
      <c r="C81" s="268" t="s">
        <v>585</v>
      </c>
      <c r="D81" s="268" t="s">
        <v>727</v>
      </c>
      <c r="E81" s="18" t="s">
        <v>106</v>
      </c>
      <c r="F81" s="269">
        <v>1651.204</v>
      </c>
      <c r="G81" s="35"/>
      <c r="H81" s="40"/>
    </row>
    <row r="82" spans="1:8" s="2" customFormat="1" ht="16.899999999999999" customHeight="1">
      <c r="A82" s="35"/>
      <c r="B82" s="40"/>
      <c r="C82" s="268" t="s">
        <v>556</v>
      </c>
      <c r="D82" s="268" t="s">
        <v>557</v>
      </c>
      <c r="E82" s="18" t="s">
        <v>106</v>
      </c>
      <c r="F82" s="269">
        <v>842.11400000000003</v>
      </c>
      <c r="G82" s="35"/>
      <c r="H82" s="40"/>
    </row>
    <row r="83" spans="1:8" s="2" customFormat="1" ht="16.899999999999999" customHeight="1">
      <c r="A83" s="35"/>
      <c r="B83" s="40"/>
      <c r="C83" s="268" t="s">
        <v>538</v>
      </c>
      <c r="D83" s="268" t="s">
        <v>728</v>
      </c>
      <c r="E83" s="18" t="s">
        <v>261</v>
      </c>
      <c r="F83" s="269">
        <v>3368.4560000000001</v>
      </c>
      <c r="G83" s="35"/>
      <c r="H83" s="40"/>
    </row>
    <row r="84" spans="1:8" s="2" customFormat="1" ht="16.899999999999999" customHeight="1">
      <c r="A84" s="35"/>
      <c r="B84" s="40"/>
      <c r="C84" s="264" t="s">
        <v>108</v>
      </c>
      <c r="D84" s="265" t="s">
        <v>109</v>
      </c>
      <c r="E84" s="266" t="s">
        <v>106</v>
      </c>
      <c r="F84" s="267">
        <v>375.76900000000001</v>
      </c>
      <c r="G84" s="35"/>
      <c r="H84" s="40"/>
    </row>
    <row r="85" spans="1:8" s="2" customFormat="1" ht="16.899999999999999" customHeight="1">
      <c r="A85" s="35"/>
      <c r="B85" s="40"/>
      <c r="C85" s="268" t="s">
        <v>19</v>
      </c>
      <c r="D85" s="268" t="s">
        <v>693</v>
      </c>
      <c r="E85" s="18" t="s">
        <v>19</v>
      </c>
      <c r="F85" s="269">
        <v>0</v>
      </c>
      <c r="G85" s="35"/>
      <c r="H85" s="40"/>
    </row>
    <row r="86" spans="1:8" s="2" customFormat="1" ht="16.899999999999999" customHeight="1">
      <c r="A86" s="35"/>
      <c r="B86" s="40"/>
      <c r="C86" s="268" t="s">
        <v>19</v>
      </c>
      <c r="D86" s="268" t="s">
        <v>729</v>
      </c>
      <c r="E86" s="18" t="s">
        <v>19</v>
      </c>
      <c r="F86" s="269">
        <v>100.607</v>
      </c>
      <c r="G86" s="35"/>
      <c r="H86" s="40"/>
    </row>
    <row r="87" spans="1:8" s="2" customFormat="1" ht="16.899999999999999" customHeight="1">
      <c r="A87" s="35"/>
      <c r="B87" s="40"/>
      <c r="C87" s="268" t="s">
        <v>19</v>
      </c>
      <c r="D87" s="268" t="s">
        <v>695</v>
      </c>
      <c r="E87" s="18" t="s">
        <v>19</v>
      </c>
      <c r="F87" s="269">
        <v>0</v>
      </c>
      <c r="G87" s="35"/>
      <c r="H87" s="40"/>
    </row>
    <row r="88" spans="1:8" s="2" customFormat="1" ht="16.899999999999999" customHeight="1">
      <c r="A88" s="35"/>
      <c r="B88" s="40"/>
      <c r="C88" s="268" t="s">
        <v>19</v>
      </c>
      <c r="D88" s="268" t="s">
        <v>730</v>
      </c>
      <c r="E88" s="18" t="s">
        <v>19</v>
      </c>
      <c r="F88" s="269">
        <v>275.16199999999998</v>
      </c>
      <c r="G88" s="35"/>
      <c r="H88" s="40"/>
    </row>
    <row r="89" spans="1:8" s="2" customFormat="1" ht="16.899999999999999" customHeight="1">
      <c r="A89" s="35"/>
      <c r="B89" s="40"/>
      <c r="C89" s="268" t="s">
        <v>19</v>
      </c>
      <c r="D89" s="268" t="s">
        <v>161</v>
      </c>
      <c r="E89" s="18" t="s">
        <v>19</v>
      </c>
      <c r="F89" s="269">
        <v>375.76900000000001</v>
      </c>
      <c r="G89" s="35"/>
      <c r="H89" s="40"/>
    </row>
    <row r="90" spans="1:8" s="2" customFormat="1" ht="16.899999999999999" customHeight="1">
      <c r="A90" s="35"/>
      <c r="B90" s="40"/>
      <c r="C90" s="270" t="s">
        <v>697</v>
      </c>
      <c r="D90" s="35"/>
      <c r="E90" s="35"/>
      <c r="F90" s="35"/>
      <c r="G90" s="35"/>
      <c r="H90" s="40"/>
    </row>
    <row r="91" spans="1:8" s="2" customFormat="1" ht="16.899999999999999" customHeight="1">
      <c r="A91" s="35"/>
      <c r="B91" s="40"/>
      <c r="C91" s="268" t="s">
        <v>561</v>
      </c>
      <c r="D91" s="268" t="s">
        <v>731</v>
      </c>
      <c r="E91" s="18" t="s">
        <v>106</v>
      </c>
      <c r="F91" s="269">
        <v>375.76900000000001</v>
      </c>
      <c r="G91" s="35"/>
      <c r="H91" s="40"/>
    </row>
    <row r="92" spans="1:8" s="2" customFormat="1" ht="16.899999999999999" customHeight="1">
      <c r="A92" s="35"/>
      <c r="B92" s="40"/>
      <c r="C92" s="268" t="s">
        <v>572</v>
      </c>
      <c r="D92" s="268" t="s">
        <v>725</v>
      </c>
      <c r="E92" s="18" t="s">
        <v>169</v>
      </c>
      <c r="F92" s="269">
        <v>26.462</v>
      </c>
      <c r="G92" s="35"/>
      <c r="H92" s="40"/>
    </row>
    <row r="93" spans="1:8" s="2" customFormat="1" ht="16.899999999999999" customHeight="1">
      <c r="A93" s="35"/>
      <c r="B93" s="40"/>
      <c r="C93" s="268" t="s">
        <v>567</v>
      </c>
      <c r="D93" s="268" t="s">
        <v>568</v>
      </c>
      <c r="E93" s="18" t="s">
        <v>106</v>
      </c>
      <c r="F93" s="269">
        <v>383.28399999999999</v>
      </c>
      <c r="G93" s="35"/>
      <c r="H93" s="40"/>
    </row>
    <row r="94" spans="1:8" s="2" customFormat="1" ht="16.899999999999999" customHeight="1">
      <c r="A94" s="35"/>
      <c r="B94" s="40"/>
      <c r="C94" s="264" t="s">
        <v>111</v>
      </c>
      <c r="D94" s="265" t="s">
        <v>112</v>
      </c>
      <c r="E94" s="266" t="s">
        <v>94</v>
      </c>
      <c r="F94" s="267">
        <v>419.29</v>
      </c>
      <c r="G94" s="35"/>
      <c r="H94" s="40"/>
    </row>
    <row r="95" spans="1:8" s="2" customFormat="1" ht="16.899999999999999" customHeight="1">
      <c r="A95" s="35"/>
      <c r="B95" s="40"/>
      <c r="C95" s="268" t="s">
        <v>19</v>
      </c>
      <c r="D95" s="268" t="s">
        <v>693</v>
      </c>
      <c r="E95" s="18" t="s">
        <v>19</v>
      </c>
      <c r="F95" s="269">
        <v>0</v>
      </c>
      <c r="G95" s="35"/>
      <c r="H95" s="40"/>
    </row>
    <row r="96" spans="1:8" s="2" customFormat="1" ht="16.899999999999999" customHeight="1">
      <c r="A96" s="35"/>
      <c r="B96" s="40"/>
      <c r="C96" s="268" t="s">
        <v>19</v>
      </c>
      <c r="D96" s="268" t="s">
        <v>732</v>
      </c>
      <c r="E96" s="18" t="s">
        <v>19</v>
      </c>
      <c r="F96" s="269">
        <v>196.131</v>
      </c>
      <c r="G96" s="35"/>
      <c r="H96" s="40"/>
    </row>
    <row r="97" spans="1:8" s="2" customFormat="1" ht="16.899999999999999" customHeight="1">
      <c r="A97" s="35"/>
      <c r="B97" s="40"/>
      <c r="C97" s="268" t="s">
        <v>19</v>
      </c>
      <c r="D97" s="268" t="s">
        <v>695</v>
      </c>
      <c r="E97" s="18" t="s">
        <v>19</v>
      </c>
      <c r="F97" s="269">
        <v>0</v>
      </c>
      <c r="G97" s="35"/>
      <c r="H97" s="40"/>
    </row>
    <row r="98" spans="1:8" s="2" customFormat="1" ht="16.899999999999999" customHeight="1">
      <c r="A98" s="35"/>
      <c r="B98" s="40"/>
      <c r="C98" s="268" t="s">
        <v>19</v>
      </c>
      <c r="D98" s="268" t="s">
        <v>733</v>
      </c>
      <c r="E98" s="18" t="s">
        <v>19</v>
      </c>
      <c r="F98" s="269">
        <v>223.15899999999999</v>
      </c>
      <c r="G98" s="35"/>
      <c r="H98" s="40"/>
    </row>
    <row r="99" spans="1:8" s="2" customFormat="1" ht="16.899999999999999" customHeight="1">
      <c r="A99" s="35"/>
      <c r="B99" s="40"/>
      <c r="C99" s="268" t="s">
        <v>19</v>
      </c>
      <c r="D99" s="268" t="s">
        <v>161</v>
      </c>
      <c r="E99" s="18" t="s">
        <v>19</v>
      </c>
      <c r="F99" s="269">
        <v>419.29</v>
      </c>
      <c r="G99" s="35"/>
      <c r="H99" s="40"/>
    </row>
    <row r="100" spans="1:8" s="2" customFormat="1" ht="16.899999999999999" customHeight="1">
      <c r="A100" s="35"/>
      <c r="B100" s="40"/>
      <c r="C100" s="270" t="s">
        <v>697</v>
      </c>
      <c r="D100" s="35"/>
      <c r="E100" s="35"/>
      <c r="F100" s="35"/>
      <c r="G100" s="35"/>
      <c r="H100" s="40"/>
    </row>
    <row r="101" spans="1:8" s="2" customFormat="1" ht="16.899999999999999" customHeight="1">
      <c r="A101" s="35"/>
      <c r="B101" s="40"/>
      <c r="C101" s="268" t="s">
        <v>225</v>
      </c>
      <c r="D101" s="268" t="s">
        <v>734</v>
      </c>
      <c r="E101" s="18" t="s">
        <v>94</v>
      </c>
      <c r="F101" s="269">
        <v>419.29</v>
      </c>
      <c r="G101" s="35"/>
      <c r="H101" s="40"/>
    </row>
    <row r="102" spans="1:8" s="2" customFormat="1" ht="16.899999999999999" customHeight="1">
      <c r="A102" s="35"/>
      <c r="B102" s="40"/>
      <c r="C102" s="268" t="s">
        <v>238</v>
      </c>
      <c r="D102" s="268" t="s">
        <v>735</v>
      </c>
      <c r="E102" s="18" t="s">
        <v>94</v>
      </c>
      <c r="F102" s="269">
        <v>419.29</v>
      </c>
      <c r="G102" s="35"/>
      <c r="H102" s="40"/>
    </row>
    <row r="103" spans="1:8" s="2" customFormat="1" ht="16.899999999999999" customHeight="1">
      <c r="A103" s="35"/>
      <c r="B103" s="40"/>
      <c r="C103" s="268" t="s">
        <v>242</v>
      </c>
      <c r="D103" s="268" t="s">
        <v>243</v>
      </c>
      <c r="E103" s="18" t="s">
        <v>244</v>
      </c>
      <c r="F103" s="269">
        <v>10.481999999999999</v>
      </c>
      <c r="G103" s="35"/>
      <c r="H103" s="40"/>
    </row>
    <row r="104" spans="1:8" s="2" customFormat="1" ht="16.899999999999999" customHeight="1">
      <c r="A104" s="35"/>
      <c r="B104" s="40"/>
      <c r="C104" s="268" t="s">
        <v>232</v>
      </c>
      <c r="D104" s="268" t="s">
        <v>233</v>
      </c>
      <c r="E104" s="18" t="s">
        <v>169</v>
      </c>
      <c r="F104" s="269">
        <v>72.328000000000003</v>
      </c>
      <c r="G104" s="35"/>
      <c r="H104" s="40"/>
    </row>
    <row r="105" spans="1:8" s="2" customFormat="1" ht="16.899999999999999" customHeight="1">
      <c r="A105" s="35"/>
      <c r="B105" s="40"/>
      <c r="C105" s="264" t="s">
        <v>115</v>
      </c>
      <c r="D105" s="265" t="s">
        <v>116</v>
      </c>
      <c r="E105" s="266" t="s">
        <v>106</v>
      </c>
      <c r="F105" s="267">
        <v>693.90700000000004</v>
      </c>
      <c r="G105" s="35"/>
      <c r="H105" s="40"/>
    </row>
    <row r="106" spans="1:8" s="2" customFormat="1" ht="16.899999999999999" customHeight="1">
      <c r="A106" s="35"/>
      <c r="B106" s="40"/>
      <c r="C106" s="268" t="s">
        <v>19</v>
      </c>
      <c r="D106" s="268" t="s">
        <v>693</v>
      </c>
      <c r="E106" s="18" t="s">
        <v>19</v>
      </c>
      <c r="F106" s="269">
        <v>0</v>
      </c>
      <c r="G106" s="35"/>
      <c r="H106" s="40"/>
    </row>
    <row r="107" spans="1:8" s="2" customFormat="1" ht="16.899999999999999" customHeight="1">
      <c r="A107" s="35"/>
      <c r="B107" s="40"/>
      <c r="C107" s="268" t="s">
        <v>19</v>
      </c>
      <c r="D107" s="268" t="s">
        <v>736</v>
      </c>
      <c r="E107" s="18" t="s">
        <v>19</v>
      </c>
      <c r="F107" s="269">
        <v>347.36200000000002</v>
      </c>
      <c r="G107" s="35"/>
      <c r="H107" s="40"/>
    </row>
    <row r="108" spans="1:8" s="2" customFormat="1" ht="16.899999999999999" customHeight="1">
      <c r="A108" s="35"/>
      <c r="B108" s="40"/>
      <c r="C108" s="268" t="s">
        <v>19</v>
      </c>
      <c r="D108" s="268" t="s">
        <v>695</v>
      </c>
      <c r="E108" s="18" t="s">
        <v>19</v>
      </c>
      <c r="F108" s="269">
        <v>0</v>
      </c>
      <c r="G108" s="35"/>
      <c r="H108" s="40"/>
    </row>
    <row r="109" spans="1:8" s="2" customFormat="1" ht="16.899999999999999" customHeight="1">
      <c r="A109" s="35"/>
      <c r="B109" s="40"/>
      <c r="C109" s="268" t="s">
        <v>19</v>
      </c>
      <c r="D109" s="268" t="s">
        <v>737</v>
      </c>
      <c r="E109" s="18" t="s">
        <v>19</v>
      </c>
      <c r="F109" s="269">
        <v>346.54500000000002</v>
      </c>
      <c r="G109" s="35"/>
      <c r="H109" s="40"/>
    </row>
    <row r="110" spans="1:8" s="2" customFormat="1" ht="16.899999999999999" customHeight="1">
      <c r="A110" s="35"/>
      <c r="B110" s="40"/>
      <c r="C110" s="268" t="s">
        <v>19</v>
      </c>
      <c r="D110" s="268" t="s">
        <v>161</v>
      </c>
      <c r="E110" s="18" t="s">
        <v>19</v>
      </c>
      <c r="F110" s="269">
        <v>693.90700000000004</v>
      </c>
      <c r="G110" s="35"/>
      <c r="H110" s="40"/>
    </row>
    <row r="111" spans="1:8" s="2" customFormat="1" ht="16.899999999999999" customHeight="1">
      <c r="A111" s="35"/>
      <c r="B111" s="40"/>
      <c r="C111" s="270" t="s">
        <v>697</v>
      </c>
      <c r="D111" s="35"/>
      <c r="E111" s="35"/>
      <c r="F111" s="35"/>
      <c r="G111" s="35"/>
      <c r="H111" s="40"/>
    </row>
    <row r="112" spans="1:8" s="2" customFormat="1" ht="16.899999999999999" customHeight="1">
      <c r="A112" s="35"/>
      <c r="B112" s="40"/>
      <c r="C112" s="268" t="s">
        <v>638</v>
      </c>
      <c r="D112" s="268" t="s">
        <v>738</v>
      </c>
      <c r="E112" s="18" t="s">
        <v>94</v>
      </c>
      <c r="F112" s="269">
        <v>416.34399999999999</v>
      </c>
      <c r="G112" s="35"/>
      <c r="H112" s="40"/>
    </row>
    <row r="113" spans="1:8" s="2" customFormat="1" ht="7.35" customHeight="1">
      <c r="A113" s="35"/>
      <c r="B113" s="136"/>
      <c r="C113" s="137"/>
      <c r="D113" s="137"/>
      <c r="E113" s="137"/>
      <c r="F113" s="137"/>
      <c r="G113" s="137"/>
      <c r="H113" s="40"/>
    </row>
    <row r="114" spans="1:8" s="2" customFormat="1" ht="11.25">
      <c r="A114" s="35"/>
      <c r="B114" s="35"/>
      <c r="C114" s="35"/>
      <c r="D114" s="35"/>
      <c r="E114" s="35"/>
      <c r="F114" s="35"/>
      <c r="G114" s="35"/>
      <c r="H114" s="35"/>
    </row>
  </sheetData>
  <sheetProtection algorithmName="SHA-512" hashValue="xIQox12OC/91aVFMdZMt8OyYBTKfvXAOpjpEEKqSQ2z/qX5od/Pvzd5nUwTb8l8ulUwPPBXhM/gGhX7eVrEIHw==" saltValue="QpqEw6BKDNHy6aremExVR/73dvRxEj3M0tkr0F3FTv9AWiZ0GdIufHLsvzC7vbEviDxylHuUI5Y0ZiZ2cZMV4A=="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18"/>
  <sheetViews>
    <sheetView showGridLines="0" zoomScale="110" zoomScaleNormal="110" workbookViewId="0"/>
  </sheetViews>
  <sheetFormatPr defaultRowHeight="15"/>
  <cols>
    <col min="1" max="1" width="8.33203125" style="271" customWidth="1"/>
    <col min="2" max="2" width="1.6640625" style="271" customWidth="1"/>
    <col min="3" max="4" width="5" style="271" customWidth="1"/>
    <col min="5" max="5" width="11.6640625" style="271" customWidth="1"/>
    <col min="6" max="6" width="9.1640625" style="271" customWidth="1"/>
    <col min="7" max="7" width="5" style="271" customWidth="1"/>
    <col min="8" max="8" width="77.83203125" style="271" customWidth="1"/>
    <col min="9" max="10" width="20" style="271" customWidth="1"/>
    <col min="11" max="11" width="1.6640625" style="271" customWidth="1"/>
  </cols>
  <sheetData>
    <row r="1" spans="2:11" s="1" customFormat="1" ht="37.5" customHeight="1"/>
    <row r="2" spans="2:11" s="1" customFormat="1" ht="7.5" customHeight="1">
      <c r="B2" s="272"/>
      <c r="C2" s="273"/>
      <c r="D2" s="273"/>
      <c r="E2" s="273"/>
      <c r="F2" s="273"/>
      <c r="G2" s="273"/>
      <c r="H2" s="273"/>
      <c r="I2" s="273"/>
      <c r="J2" s="273"/>
      <c r="K2" s="274"/>
    </row>
    <row r="3" spans="2:11" s="16" customFormat="1" ht="45" customHeight="1">
      <c r="B3" s="275"/>
      <c r="C3" s="401" t="s">
        <v>739</v>
      </c>
      <c r="D3" s="401"/>
      <c r="E3" s="401"/>
      <c r="F3" s="401"/>
      <c r="G3" s="401"/>
      <c r="H3" s="401"/>
      <c r="I3" s="401"/>
      <c r="J3" s="401"/>
      <c r="K3" s="276"/>
    </row>
    <row r="4" spans="2:11" s="1" customFormat="1" ht="25.5" customHeight="1">
      <c r="B4" s="277"/>
      <c r="C4" s="406" t="s">
        <v>740</v>
      </c>
      <c r="D4" s="406"/>
      <c r="E4" s="406"/>
      <c r="F4" s="406"/>
      <c r="G4" s="406"/>
      <c r="H4" s="406"/>
      <c r="I4" s="406"/>
      <c r="J4" s="406"/>
      <c r="K4" s="278"/>
    </row>
    <row r="5" spans="2:11" s="1" customFormat="1" ht="5.25" customHeight="1">
      <c r="B5" s="277"/>
      <c r="C5" s="279"/>
      <c r="D5" s="279"/>
      <c r="E5" s="279"/>
      <c r="F5" s="279"/>
      <c r="G5" s="279"/>
      <c r="H5" s="279"/>
      <c r="I5" s="279"/>
      <c r="J5" s="279"/>
      <c r="K5" s="278"/>
    </row>
    <row r="6" spans="2:11" s="1" customFormat="1" ht="15" customHeight="1">
      <c r="B6" s="277"/>
      <c r="C6" s="405" t="s">
        <v>741</v>
      </c>
      <c r="D6" s="405"/>
      <c r="E6" s="405"/>
      <c r="F6" s="405"/>
      <c r="G6" s="405"/>
      <c r="H6" s="405"/>
      <c r="I6" s="405"/>
      <c r="J6" s="405"/>
      <c r="K6" s="278"/>
    </row>
    <row r="7" spans="2:11" s="1" customFormat="1" ht="15" customHeight="1">
      <c r="B7" s="281"/>
      <c r="C7" s="405" t="s">
        <v>742</v>
      </c>
      <c r="D7" s="405"/>
      <c r="E7" s="405"/>
      <c r="F7" s="405"/>
      <c r="G7" s="405"/>
      <c r="H7" s="405"/>
      <c r="I7" s="405"/>
      <c r="J7" s="405"/>
      <c r="K7" s="278"/>
    </row>
    <row r="8" spans="2:11" s="1" customFormat="1" ht="12.75" customHeight="1">
      <c r="B8" s="281"/>
      <c r="C8" s="280"/>
      <c r="D8" s="280"/>
      <c r="E8" s="280"/>
      <c r="F8" s="280"/>
      <c r="G8" s="280"/>
      <c r="H8" s="280"/>
      <c r="I8" s="280"/>
      <c r="J8" s="280"/>
      <c r="K8" s="278"/>
    </row>
    <row r="9" spans="2:11" s="1" customFormat="1" ht="15" customHeight="1">
      <c r="B9" s="281"/>
      <c r="C9" s="405" t="s">
        <v>743</v>
      </c>
      <c r="D9" s="405"/>
      <c r="E9" s="405"/>
      <c r="F9" s="405"/>
      <c r="G9" s="405"/>
      <c r="H9" s="405"/>
      <c r="I9" s="405"/>
      <c r="J9" s="405"/>
      <c r="K9" s="278"/>
    </row>
    <row r="10" spans="2:11" s="1" customFormat="1" ht="15" customHeight="1">
      <c r="B10" s="281"/>
      <c r="C10" s="280"/>
      <c r="D10" s="405" t="s">
        <v>744</v>
      </c>
      <c r="E10" s="405"/>
      <c r="F10" s="405"/>
      <c r="G10" s="405"/>
      <c r="H10" s="405"/>
      <c r="I10" s="405"/>
      <c r="J10" s="405"/>
      <c r="K10" s="278"/>
    </row>
    <row r="11" spans="2:11" s="1" customFormat="1" ht="15" customHeight="1">
      <c r="B11" s="281"/>
      <c r="C11" s="282"/>
      <c r="D11" s="405" t="s">
        <v>745</v>
      </c>
      <c r="E11" s="405"/>
      <c r="F11" s="405"/>
      <c r="G11" s="405"/>
      <c r="H11" s="405"/>
      <c r="I11" s="405"/>
      <c r="J11" s="405"/>
      <c r="K11" s="278"/>
    </row>
    <row r="12" spans="2:11" s="1" customFormat="1" ht="15" customHeight="1">
      <c r="B12" s="281"/>
      <c r="C12" s="282"/>
      <c r="D12" s="280"/>
      <c r="E12" s="280"/>
      <c r="F12" s="280"/>
      <c r="G12" s="280"/>
      <c r="H12" s="280"/>
      <c r="I12" s="280"/>
      <c r="J12" s="280"/>
      <c r="K12" s="278"/>
    </row>
    <row r="13" spans="2:11" s="1" customFormat="1" ht="15" customHeight="1">
      <c r="B13" s="281"/>
      <c r="C13" s="282"/>
      <c r="D13" s="283" t="s">
        <v>746</v>
      </c>
      <c r="E13" s="280"/>
      <c r="F13" s="280"/>
      <c r="G13" s="280"/>
      <c r="H13" s="280"/>
      <c r="I13" s="280"/>
      <c r="J13" s="280"/>
      <c r="K13" s="278"/>
    </row>
    <row r="14" spans="2:11" s="1" customFormat="1" ht="12.75" customHeight="1">
      <c r="B14" s="281"/>
      <c r="C14" s="282"/>
      <c r="D14" s="282"/>
      <c r="E14" s="282"/>
      <c r="F14" s="282"/>
      <c r="G14" s="282"/>
      <c r="H14" s="282"/>
      <c r="I14" s="282"/>
      <c r="J14" s="282"/>
      <c r="K14" s="278"/>
    </row>
    <row r="15" spans="2:11" s="1" customFormat="1" ht="15" customHeight="1">
      <c r="B15" s="281"/>
      <c r="C15" s="282"/>
      <c r="D15" s="405" t="s">
        <v>747</v>
      </c>
      <c r="E15" s="405"/>
      <c r="F15" s="405"/>
      <c r="G15" s="405"/>
      <c r="H15" s="405"/>
      <c r="I15" s="405"/>
      <c r="J15" s="405"/>
      <c r="K15" s="278"/>
    </row>
    <row r="16" spans="2:11" s="1" customFormat="1" ht="15" customHeight="1">
      <c r="B16" s="281"/>
      <c r="C16" s="282"/>
      <c r="D16" s="405" t="s">
        <v>748</v>
      </c>
      <c r="E16" s="405"/>
      <c r="F16" s="405"/>
      <c r="G16" s="405"/>
      <c r="H16" s="405"/>
      <c r="I16" s="405"/>
      <c r="J16" s="405"/>
      <c r="K16" s="278"/>
    </row>
    <row r="17" spans="2:11" s="1" customFormat="1" ht="15" customHeight="1">
      <c r="B17" s="281"/>
      <c r="C17" s="282"/>
      <c r="D17" s="405" t="s">
        <v>749</v>
      </c>
      <c r="E17" s="405"/>
      <c r="F17" s="405"/>
      <c r="G17" s="405"/>
      <c r="H17" s="405"/>
      <c r="I17" s="405"/>
      <c r="J17" s="405"/>
      <c r="K17" s="278"/>
    </row>
    <row r="18" spans="2:11" s="1" customFormat="1" ht="15" customHeight="1">
      <c r="B18" s="281"/>
      <c r="C18" s="282"/>
      <c r="D18" s="282"/>
      <c r="E18" s="284" t="s">
        <v>84</v>
      </c>
      <c r="F18" s="405" t="s">
        <v>750</v>
      </c>
      <c r="G18" s="405"/>
      <c r="H18" s="405"/>
      <c r="I18" s="405"/>
      <c r="J18" s="405"/>
      <c r="K18" s="278"/>
    </row>
    <row r="19" spans="2:11" s="1" customFormat="1" ht="15" customHeight="1">
      <c r="B19" s="281"/>
      <c r="C19" s="282"/>
      <c r="D19" s="282"/>
      <c r="E19" s="284" t="s">
        <v>751</v>
      </c>
      <c r="F19" s="405" t="s">
        <v>752</v>
      </c>
      <c r="G19" s="405"/>
      <c r="H19" s="405"/>
      <c r="I19" s="405"/>
      <c r="J19" s="405"/>
      <c r="K19" s="278"/>
    </row>
    <row r="20" spans="2:11" s="1" customFormat="1" ht="15" customHeight="1">
      <c r="B20" s="281"/>
      <c r="C20" s="282"/>
      <c r="D20" s="282"/>
      <c r="E20" s="284" t="s">
        <v>753</v>
      </c>
      <c r="F20" s="405" t="s">
        <v>754</v>
      </c>
      <c r="G20" s="405"/>
      <c r="H20" s="405"/>
      <c r="I20" s="405"/>
      <c r="J20" s="405"/>
      <c r="K20" s="278"/>
    </row>
    <row r="21" spans="2:11" s="1" customFormat="1" ht="15" customHeight="1">
      <c r="B21" s="281"/>
      <c r="C21" s="282"/>
      <c r="D21" s="282"/>
      <c r="E21" s="284" t="s">
        <v>90</v>
      </c>
      <c r="F21" s="405" t="s">
        <v>89</v>
      </c>
      <c r="G21" s="405"/>
      <c r="H21" s="405"/>
      <c r="I21" s="405"/>
      <c r="J21" s="405"/>
      <c r="K21" s="278"/>
    </row>
    <row r="22" spans="2:11" s="1" customFormat="1" ht="15" customHeight="1">
      <c r="B22" s="281"/>
      <c r="C22" s="282"/>
      <c r="D22" s="282"/>
      <c r="E22" s="284" t="s">
        <v>755</v>
      </c>
      <c r="F22" s="405" t="s">
        <v>756</v>
      </c>
      <c r="G22" s="405"/>
      <c r="H22" s="405"/>
      <c r="I22" s="405"/>
      <c r="J22" s="405"/>
      <c r="K22" s="278"/>
    </row>
    <row r="23" spans="2:11" s="1" customFormat="1" ht="15" customHeight="1">
      <c r="B23" s="281"/>
      <c r="C23" s="282"/>
      <c r="D23" s="282"/>
      <c r="E23" s="284" t="s">
        <v>757</v>
      </c>
      <c r="F23" s="405" t="s">
        <v>758</v>
      </c>
      <c r="G23" s="405"/>
      <c r="H23" s="405"/>
      <c r="I23" s="405"/>
      <c r="J23" s="405"/>
      <c r="K23" s="278"/>
    </row>
    <row r="24" spans="2:11" s="1" customFormat="1" ht="12.75" customHeight="1">
      <c r="B24" s="281"/>
      <c r="C24" s="282"/>
      <c r="D24" s="282"/>
      <c r="E24" s="282"/>
      <c r="F24" s="282"/>
      <c r="G24" s="282"/>
      <c r="H24" s="282"/>
      <c r="I24" s="282"/>
      <c r="J24" s="282"/>
      <c r="K24" s="278"/>
    </row>
    <row r="25" spans="2:11" s="1" customFormat="1" ht="15" customHeight="1">
      <c r="B25" s="281"/>
      <c r="C25" s="405" t="s">
        <v>759</v>
      </c>
      <c r="D25" s="405"/>
      <c r="E25" s="405"/>
      <c r="F25" s="405"/>
      <c r="G25" s="405"/>
      <c r="H25" s="405"/>
      <c r="I25" s="405"/>
      <c r="J25" s="405"/>
      <c r="K25" s="278"/>
    </row>
    <row r="26" spans="2:11" s="1" customFormat="1" ht="15" customHeight="1">
      <c r="B26" s="281"/>
      <c r="C26" s="405" t="s">
        <v>760</v>
      </c>
      <c r="D26" s="405"/>
      <c r="E26" s="405"/>
      <c r="F26" s="405"/>
      <c r="G26" s="405"/>
      <c r="H26" s="405"/>
      <c r="I26" s="405"/>
      <c r="J26" s="405"/>
      <c r="K26" s="278"/>
    </row>
    <row r="27" spans="2:11" s="1" customFormat="1" ht="15" customHeight="1">
      <c r="B27" s="281"/>
      <c r="C27" s="280"/>
      <c r="D27" s="405" t="s">
        <v>761</v>
      </c>
      <c r="E27" s="405"/>
      <c r="F27" s="405"/>
      <c r="G27" s="405"/>
      <c r="H27" s="405"/>
      <c r="I27" s="405"/>
      <c r="J27" s="405"/>
      <c r="K27" s="278"/>
    </row>
    <row r="28" spans="2:11" s="1" customFormat="1" ht="15" customHeight="1">
      <c r="B28" s="281"/>
      <c r="C28" s="282"/>
      <c r="D28" s="405" t="s">
        <v>762</v>
      </c>
      <c r="E28" s="405"/>
      <c r="F28" s="405"/>
      <c r="G28" s="405"/>
      <c r="H28" s="405"/>
      <c r="I28" s="405"/>
      <c r="J28" s="405"/>
      <c r="K28" s="278"/>
    </row>
    <row r="29" spans="2:11" s="1" customFormat="1" ht="12.75" customHeight="1">
      <c r="B29" s="281"/>
      <c r="C29" s="282"/>
      <c r="D29" s="282"/>
      <c r="E29" s="282"/>
      <c r="F29" s="282"/>
      <c r="G29" s="282"/>
      <c r="H29" s="282"/>
      <c r="I29" s="282"/>
      <c r="J29" s="282"/>
      <c r="K29" s="278"/>
    </row>
    <row r="30" spans="2:11" s="1" customFormat="1" ht="15" customHeight="1">
      <c r="B30" s="281"/>
      <c r="C30" s="282"/>
      <c r="D30" s="405" t="s">
        <v>763</v>
      </c>
      <c r="E30" s="405"/>
      <c r="F30" s="405"/>
      <c r="G30" s="405"/>
      <c r="H30" s="405"/>
      <c r="I30" s="405"/>
      <c r="J30" s="405"/>
      <c r="K30" s="278"/>
    </row>
    <row r="31" spans="2:11" s="1" customFormat="1" ht="15" customHeight="1">
      <c r="B31" s="281"/>
      <c r="C31" s="282"/>
      <c r="D31" s="405" t="s">
        <v>764</v>
      </c>
      <c r="E31" s="405"/>
      <c r="F31" s="405"/>
      <c r="G31" s="405"/>
      <c r="H31" s="405"/>
      <c r="I31" s="405"/>
      <c r="J31" s="405"/>
      <c r="K31" s="278"/>
    </row>
    <row r="32" spans="2:11" s="1" customFormat="1" ht="12.75" customHeight="1">
      <c r="B32" s="281"/>
      <c r="C32" s="282"/>
      <c r="D32" s="282"/>
      <c r="E32" s="282"/>
      <c r="F32" s="282"/>
      <c r="G32" s="282"/>
      <c r="H32" s="282"/>
      <c r="I32" s="282"/>
      <c r="J32" s="282"/>
      <c r="K32" s="278"/>
    </row>
    <row r="33" spans="2:11" s="1" customFormat="1" ht="15" customHeight="1">
      <c r="B33" s="281"/>
      <c r="C33" s="282"/>
      <c r="D33" s="405" t="s">
        <v>765</v>
      </c>
      <c r="E33" s="405"/>
      <c r="F33" s="405"/>
      <c r="G33" s="405"/>
      <c r="H33" s="405"/>
      <c r="I33" s="405"/>
      <c r="J33" s="405"/>
      <c r="K33" s="278"/>
    </row>
    <row r="34" spans="2:11" s="1" customFormat="1" ht="15" customHeight="1">
      <c r="B34" s="281"/>
      <c r="C34" s="282"/>
      <c r="D34" s="405" t="s">
        <v>766</v>
      </c>
      <c r="E34" s="405"/>
      <c r="F34" s="405"/>
      <c r="G34" s="405"/>
      <c r="H34" s="405"/>
      <c r="I34" s="405"/>
      <c r="J34" s="405"/>
      <c r="K34" s="278"/>
    </row>
    <row r="35" spans="2:11" s="1" customFormat="1" ht="15" customHeight="1">
      <c r="B35" s="281"/>
      <c r="C35" s="282"/>
      <c r="D35" s="405" t="s">
        <v>767</v>
      </c>
      <c r="E35" s="405"/>
      <c r="F35" s="405"/>
      <c r="G35" s="405"/>
      <c r="H35" s="405"/>
      <c r="I35" s="405"/>
      <c r="J35" s="405"/>
      <c r="K35" s="278"/>
    </row>
    <row r="36" spans="2:11" s="1" customFormat="1" ht="15" customHeight="1">
      <c r="B36" s="281"/>
      <c r="C36" s="282"/>
      <c r="D36" s="280"/>
      <c r="E36" s="283" t="s">
        <v>134</v>
      </c>
      <c r="F36" s="280"/>
      <c r="G36" s="405" t="s">
        <v>768</v>
      </c>
      <c r="H36" s="405"/>
      <c r="I36" s="405"/>
      <c r="J36" s="405"/>
      <c r="K36" s="278"/>
    </row>
    <row r="37" spans="2:11" s="1" customFormat="1" ht="30.75" customHeight="1">
      <c r="B37" s="281"/>
      <c r="C37" s="282"/>
      <c r="D37" s="280"/>
      <c r="E37" s="283" t="s">
        <v>769</v>
      </c>
      <c r="F37" s="280"/>
      <c r="G37" s="405" t="s">
        <v>770</v>
      </c>
      <c r="H37" s="405"/>
      <c r="I37" s="405"/>
      <c r="J37" s="405"/>
      <c r="K37" s="278"/>
    </row>
    <row r="38" spans="2:11" s="1" customFormat="1" ht="15" customHeight="1">
      <c r="B38" s="281"/>
      <c r="C38" s="282"/>
      <c r="D38" s="280"/>
      <c r="E38" s="283" t="s">
        <v>58</v>
      </c>
      <c r="F38" s="280"/>
      <c r="G38" s="405" t="s">
        <v>771</v>
      </c>
      <c r="H38" s="405"/>
      <c r="I38" s="405"/>
      <c r="J38" s="405"/>
      <c r="K38" s="278"/>
    </row>
    <row r="39" spans="2:11" s="1" customFormat="1" ht="15" customHeight="1">
      <c r="B39" s="281"/>
      <c r="C39" s="282"/>
      <c r="D39" s="280"/>
      <c r="E39" s="283" t="s">
        <v>59</v>
      </c>
      <c r="F39" s="280"/>
      <c r="G39" s="405" t="s">
        <v>772</v>
      </c>
      <c r="H39" s="405"/>
      <c r="I39" s="405"/>
      <c r="J39" s="405"/>
      <c r="K39" s="278"/>
    </row>
    <row r="40" spans="2:11" s="1" customFormat="1" ht="15" customHeight="1">
      <c r="B40" s="281"/>
      <c r="C40" s="282"/>
      <c r="D40" s="280"/>
      <c r="E40" s="283" t="s">
        <v>135</v>
      </c>
      <c r="F40" s="280"/>
      <c r="G40" s="405" t="s">
        <v>773</v>
      </c>
      <c r="H40" s="405"/>
      <c r="I40" s="405"/>
      <c r="J40" s="405"/>
      <c r="K40" s="278"/>
    </row>
    <row r="41" spans="2:11" s="1" customFormat="1" ht="15" customHeight="1">
      <c r="B41" s="281"/>
      <c r="C41" s="282"/>
      <c r="D41" s="280"/>
      <c r="E41" s="283" t="s">
        <v>136</v>
      </c>
      <c r="F41" s="280"/>
      <c r="G41" s="405" t="s">
        <v>774</v>
      </c>
      <c r="H41" s="405"/>
      <c r="I41" s="405"/>
      <c r="J41" s="405"/>
      <c r="K41" s="278"/>
    </row>
    <row r="42" spans="2:11" s="1" customFormat="1" ht="15" customHeight="1">
      <c r="B42" s="281"/>
      <c r="C42" s="282"/>
      <c r="D42" s="280"/>
      <c r="E42" s="283" t="s">
        <v>775</v>
      </c>
      <c r="F42" s="280"/>
      <c r="G42" s="405" t="s">
        <v>776</v>
      </c>
      <c r="H42" s="405"/>
      <c r="I42" s="405"/>
      <c r="J42" s="405"/>
      <c r="K42" s="278"/>
    </row>
    <row r="43" spans="2:11" s="1" customFormat="1" ht="15" customHeight="1">
      <c r="B43" s="281"/>
      <c r="C43" s="282"/>
      <c r="D43" s="280"/>
      <c r="E43" s="283"/>
      <c r="F43" s="280"/>
      <c r="G43" s="405" t="s">
        <v>777</v>
      </c>
      <c r="H43" s="405"/>
      <c r="I43" s="405"/>
      <c r="J43" s="405"/>
      <c r="K43" s="278"/>
    </row>
    <row r="44" spans="2:11" s="1" customFormat="1" ht="15" customHeight="1">
      <c r="B44" s="281"/>
      <c r="C44" s="282"/>
      <c r="D44" s="280"/>
      <c r="E44" s="283" t="s">
        <v>778</v>
      </c>
      <c r="F44" s="280"/>
      <c r="G44" s="405" t="s">
        <v>779</v>
      </c>
      <c r="H44" s="405"/>
      <c r="I44" s="405"/>
      <c r="J44" s="405"/>
      <c r="K44" s="278"/>
    </row>
    <row r="45" spans="2:11" s="1" customFormat="1" ht="15" customHeight="1">
      <c r="B45" s="281"/>
      <c r="C45" s="282"/>
      <c r="D45" s="280"/>
      <c r="E45" s="283" t="s">
        <v>138</v>
      </c>
      <c r="F45" s="280"/>
      <c r="G45" s="405" t="s">
        <v>780</v>
      </c>
      <c r="H45" s="405"/>
      <c r="I45" s="405"/>
      <c r="J45" s="405"/>
      <c r="K45" s="278"/>
    </row>
    <row r="46" spans="2:11" s="1" customFormat="1" ht="12.75" customHeight="1">
      <c r="B46" s="281"/>
      <c r="C46" s="282"/>
      <c r="D46" s="280"/>
      <c r="E46" s="280"/>
      <c r="F46" s="280"/>
      <c r="G46" s="280"/>
      <c r="H46" s="280"/>
      <c r="I46" s="280"/>
      <c r="J46" s="280"/>
      <c r="K46" s="278"/>
    </row>
    <row r="47" spans="2:11" s="1" customFormat="1" ht="15" customHeight="1">
      <c r="B47" s="281"/>
      <c r="C47" s="282"/>
      <c r="D47" s="405" t="s">
        <v>781</v>
      </c>
      <c r="E47" s="405"/>
      <c r="F47" s="405"/>
      <c r="G47" s="405"/>
      <c r="H47" s="405"/>
      <c r="I47" s="405"/>
      <c r="J47" s="405"/>
      <c r="K47" s="278"/>
    </row>
    <row r="48" spans="2:11" s="1" customFormat="1" ht="15" customHeight="1">
      <c r="B48" s="281"/>
      <c r="C48" s="282"/>
      <c r="D48" s="282"/>
      <c r="E48" s="405" t="s">
        <v>782</v>
      </c>
      <c r="F48" s="405"/>
      <c r="G48" s="405"/>
      <c r="H48" s="405"/>
      <c r="I48" s="405"/>
      <c r="J48" s="405"/>
      <c r="K48" s="278"/>
    </row>
    <row r="49" spans="2:11" s="1" customFormat="1" ht="15" customHeight="1">
      <c r="B49" s="281"/>
      <c r="C49" s="282"/>
      <c r="D49" s="282"/>
      <c r="E49" s="405" t="s">
        <v>783</v>
      </c>
      <c r="F49" s="405"/>
      <c r="G49" s="405"/>
      <c r="H49" s="405"/>
      <c r="I49" s="405"/>
      <c r="J49" s="405"/>
      <c r="K49" s="278"/>
    </row>
    <row r="50" spans="2:11" s="1" customFormat="1" ht="15" customHeight="1">
      <c r="B50" s="281"/>
      <c r="C50" s="282"/>
      <c r="D50" s="282"/>
      <c r="E50" s="405" t="s">
        <v>784</v>
      </c>
      <c r="F50" s="405"/>
      <c r="G50" s="405"/>
      <c r="H50" s="405"/>
      <c r="I50" s="405"/>
      <c r="J50" s="405"/>
      <c r="K50" s="278"/>
    </row>
    <row r="51" spans="2:11" s="1" customFormat="1" ht="15" customHeight="1">
      <c r="B51" s="281"/>
      <c r="C51" s="282"/>
      <c r="D51" s="405" t="s">
        <v>785</v>
      </c>
      <c r="E51" s="405"/>
      <c r="F51" s="405"/>
      <c r="G51" s="405"/>
      <c r="H51" s="405"/>
      <c r="I51" s="405"/>
      <c r="J51" s="405"/>
      <c r="K51" s="278"/>
    </row>
    <row r="52" spans="2:11" s="1" customFormat="1" ht="25.5" customHeight="1">
      <c r="B52" s="277"/>
      <c r="C52" s="406" t="s">
        <v>786</v>
      </c>
      <c r="D52" s="406"/>
      <c r="E52" s="406"/>
      <c r="F52" s="406"/>
      <c r="G52" s="406"/>
      <c r="H52" s="406"/>
      <c r="I52" s="406"/>
      <c r="J52" s="406"/>
      <c r="K52" s="278"/>
    </row>
    <row r="53" spans="2:11" s="1" customFormat="1" ht="5.25" customHeight="1">
      <c r="B53" s="277"/>
      <c r="C53" s="279"/>
      <c r="D53" s="279"/>
      <c r="E53" s="279"/>
      <c r="F53" s="279"/>
      <c r="G53" s="279"/>
      <c r="H53" s="279"/>
      <c r="I53" s="279"/>
      <c r="J53" s="279"/>
      <c r="K53" s="278"/>
    </row>
    <row r="54" spans="2:11" s="1" customFormat="1" ht="15" customHeight="1">
      <c r="B54" s="277"/>
      <c r="C54" s="405" t="s">
        <v>787</v>
      </c>
      <c r="D54" s="405"/>
      <c r="E54" s="405"/>
      <c r="F54" s="405"/>
      <c r="G54" s="405"/>
      <c r="H54" s="405"/>
      <c r="I54" s="405"/>
      <c r="J54" s="405"/>
      <c r="K54" s="278"/>
    </row>
    <row r="55" spans="2:11" s="1" customFormat="1" ht="15" customHeight="1">
      <c r="B55" s="277"/>
      <c r="C55" s="405" t="s">
        <v>788</v>
      </c>
      <c r="D55" s="405"/>
      <c r="E55" s="405"/>
      <c r="F55" s="405"/>
      <c r="G55" s="405"/>
      <c r="H55" s="405"/>
      <c r="I55" s="405"/>
      <c r="J55" s="405"/>
      <c r="K55" s="278"/>
    </row>
    <row r="56" spans="2:11" s="1" customFormat="1" ht="12.75" customHeight="1">
      <c r="B56" s="277"/>
      <c r="C56" s="280"/>
      <c r="D56" s="280"/>
      <c r="E56" s="280"/>
      <c r="F56" s="280"/>
      <c r="G56" s="280"/>
      <c r="H56" s="280"/>
      <c r="I56" s="280"/>
      <c r="J56" s="280"/>
      <c r="K56" s="278"/>
    </row>
    <row r="57" spans="2:11" s="1" customFormat="1" ht="15" customHeight="1">
      <c r="B57" s="277"/>
      <c r="C57" s="405" t="s">
        <v>789</v>
      </c>
      <c r="D57" s="405"/>
      <c r="E57" s="405"/>
      <c r="F57" s="405"/>
      <c r="G57" s="405"/>
      <c r="H57" s="405"/>
      <c r="I57" s="405"/>
      <c r="J57" s="405"/>
      <c r="K57" s="278"/>
    </row>
    <row r="58" spans="2:11" s="1" customFormat="1" ht="15" customHeight="1">
      <c r="B58" s="277"/>
      <c r="C58" s="282"/>
      <c r="D58" s="405" t="s">
        <v>790</v>
      </c>
      <c r="E58" s="405"/>
      <c r="F58" s="405"/>
      <c r="G58" s="405"/>
      <c r="H58" s="405"/>
      <c r="I58" s="405"/>
      <c r="J58" s="405"/>
      <c r="K58" s="278"/>
    </row>
    <row r="59" spans="2:11" s="1" customFormat="1" ht="15" customHeight="1">
      <c r="B59" s="277"/>
      <c r="C59" s="282"/>
      <c r="D59" s="405" t="s">
        <v>791</v>
      </c>
      <c r="E59" s="405"/>
      <c r="F59" s="405"/>
      <c r="G59" s="405"/>
      <c r="H59" s="405"/>
      <c r="I59" s="405"/>
      <c r="J59" s="405"/>
      <c r="K59" s="278"/>
    </row>
    <row r="60" spans="2:11" s="1" customFormat="1" ht="15" customHeight="1">
      <c r="B60" s="277"/>
      <c r="C60" s="282"/>
      <c r="D60" s="405" t="s">
        <v>792</v>
      </c>
      <c r="E60" s="405"/>
      <c r="F60" s="405"/>
      <c r="G60" s="405"/>
      <c r="H60" s="405"/>
      <c r="I60" s="405"/>
      <c r="J60" s="405"/>
      <c r="K60" s="278"/>
    </row>
    <row r="61" spans="2:11" s="1" customFormat="1" ht="15" customHeight="1">
      <c r="B61" s="277"/>
      <c r="C61" s="282"/>
      <c r="D61" s="405" t="s">
        <v>793</v>
      </c>
      <c r="E61" s="405"/>
      <c r="F61" s="405"/>
      <c r="G61" s="405"/>
      <c r="H61" s="405"/>
      <c r="I61" s="405"/>
      <c r="J61" s="405"/>
      <c r="K61" s="278"/>
    </row>
    <row r="62" spans="2:11" s="1" customFormat="1" ht="15" customHeight="1">
      <c r="B62" s="277"/>
      <c r="C62" s="282"/>
      <c r="D62" s="407" t="s">
        <v>794</v>
      </c>
      <c r="E62" s="407"/>
      <c r="F62" s="407"/>
      <c r="G62" s="407"/>
      <c r="H62" s="407"/>
      <c r="I62" s="407"/>
      <c r="J62" s="407"/>
      <c r="K62" s="278"/>
    </row>
    <row r="63" spans="2:11" s="1" customFormat="1" ht="15" customHeight="1">
      <c r="B63" s="277"/>
      <c r="C63" s="282"/>
      <c r="D63" s="405" t="s">
        <v>795</v>
      </c>
      <c r="E63" s="405"/>
      <c r="F63" s="405"/>
      <c r="G63" s="405"/>
      <c r="H63" s="405"/>
      <c r="I63" s="405"/>
      <c r="J63" s="405"/>
      <c r="K63" s="278"/>
    </row>
    <row r="64" spans="2:11" s="1" customFormat="1" ht="12.75" customHeight="1">
      <c r="B64" s="277"/>
      <c r="C64" s="282"/>
      <c r="D64" s="282"/>
      <c r="E64" s="285"/>
      <c r="F64" s="282"/>
      <c r="G64" s="282"/>
      <c r="H64" s="282"/>
      <c r="I64" s="282"/>
      <c r="J64" s="282"/>
      <c r="K64" s="278"/>
    </row>
    <row r="65" spans="2:11" s="1" customFormat="1" ht="15" customHeight="1">
      <c r="B65" s="277"/>
      <c r="C65" s="282"/>
      <c r="D65" s="405" t="s">
        <v>796</v>
      </c>
      <c r="E65" s="405"/>
      <c r="F65" s="405"/>
      <c r="G65" s="405"/>
      <c r="H65" s="405"/>
      <c r="I65" s="405"/>
      <c r="J65" s="405"/>
      <c r="K65" s="278"/>
    </row>
    <row r="66" spans="2:11" s="1" customFormat="1" ht="15" customHeight="1">
      <c r="B66" s="277"/>
      <c r="C66" s="282"/>
      <c r="D66" s="407" t="s">
        <v>797</v>
      </c>
      <c r="E66" s="407"/>
      <c r="F66" s="407"/>
      <c r="G66" s="407"/>
      <c r="H66" s="407"/>
      <c r="I66" s="407"/>
      <c r="J66" s="407"/>
      <c r="K66" s="278"/>
    </row>
    <row r="67" spans="2:11" s="1" customFormat="1" ht="15" customHeight="1">
      <c r="B67" s="277"/>
      <c r="C67" s="282"/>
      <c r="D67" s="405" t="s">
        <v>798</v>
      </c>
      <c r="E67" s="405"/>
      <c r="F67" s="405"/>
      <c r="G67" s="405"/>
      <c r="H67" s="405"/>
      <c r="I67" s="405"/>
      <c r="J67" s="405"/>
      <c r="K67" s="278"/>
    </row>
    <row r="68" spans="2:11" s="1" customFormat="1" ht="15" customHeight="1">
      <c r="B68" s="277"/>
      <c r="C68" s="282"/>
      <c r="D68" s="405" t="s">
        <v>799</v>
      </c>
      <c r="E68" s="405"/>
      <c r="F68" s="405"/>
      <c r="G68" s="405"/>
      <c r="H68" s="405"/>
      <c r="I68" s="405"/>
      <c r="J68" s="405"/>
      <c r="K68" s="278"/>
    </row>
    <row r="69" spans="2:11" s="1" customFormat="1" ht="15" customHeight="1">
      <c r="B69" s="277"/>
      <c r="C69" s="282"/>
      <c r="D69" s="405" t="s">
        <v>800</v>
      </c>
      <c r="E69" s="405"/>
      <c r="F69" s="405"/>
      <c r="G69" s="405"/>
      <c r="H69" s="405"/>
      <c r="I69" s="405"/>
      <c r="J69" s="405"/>
      <c r="K69" s="278"/>
    </row>
    <row r="70" spans="2:11" s="1" customFormat="1" ht="15" customHeight="1">
      <c r="B70" s="277"/>
      <c r="C70" s="282"/>
      <c r="D70" s="405" t="s">
        <v>801</v>
      </c>
      <c r="E70" s="405"/>
      <c r="F70" s="405"/>
      <c r="G70" s="405"/>
      <c r="H70" s="405"/>
      <c r="I70" s="405"/>
      <c r="J70" s="405"/>
      <c r="K70" s="278"/>
    </row>
    <row r="71" spans="2:11" s="1" customFormat="1" ht="12.75" customHeight="1">
      <c r="B71" s="286"/>
      <c r="C71" s="287"/>
      <c r="D71" s="287"/>
      <c r="E71" s="287"/>
      <c r="F71" s="287"/>
      <c r="G71" s="287"/>
      <c r="H71" s="287"/>
      <c r="I71" s="287"/>
      <c r="J71" s="287"/>
      <c r="K71" s="288"/>
    </row>
    <row r="72" spans="2:11" s="1" customFormat="1" ht="18.75" customHeight="1">
      <c r="B72" s="289"/>
      <c r="C72" s="289"/>
      <c r="D72" s="289"/>
      <c r="E72" s="289"/>
      <c r="F72" s="289"/>
      <c r="G72" s="289"/>
      <c r="H72" s="289"/>
      <c r="I72" s="289"/>
      <c r="J72" s="289"/>
      <c r="K72" s="290"/>
    </row>
    <row r="73" spans="2:11" s="1" customFormat="1" ht="18.75" customHeight="1">
      <c r="B73" s="290"/>
      <c r="C73" s="290"/>
      <c r="D73" s="290"/>
      <c r="E73" s="290"/>
      <c r="F73" s="290"/>
      <c r="G73" s="290"/>
      <c r="H73" s="290"/>
      <c r="I73" s="290"/>
      <c r="J73" s="290"/>
      <c r="K73" s="290"/>
    </row>
    <row r="74" spans="2:11" s="1" customFormat="1" ht="7.5" customHeight="1">
      <c r="B74" s="291"/>
      <c r="C74" s="292"/>
      <c r="D74" s="292"/>
      <c r="E74" s="292"/>
      <c r="F74" s="292"/>
      <c r="G74" s="292"/>
      <c r="H74" s="292"/>
      <c r="I74" s="292"/>
      <c r="J74" s="292"/>
      <c r="K74" s="293"/>
    </row>
    <row r="75" spans="2:11" s="1" customFormat="1" ht="45" customHeight="1">
      <c r="B75" s="294"/>
      <c r="C75" s="400" t="s">
        <v>802</v>
      </c>
      <c r="D75" s="400"/>
      <c r="E75" s="400"/>
      <c r="F75" s="400"/>
      <c r="G75" s="400"/>
      <c r="H75" s="400"/>
      <c r="I75" s="400"/>
      <c r="J75" s="400"/>
      <c r="K75" s="295"/>
    </row>
    <row r="76" spans="2:11" s="1" customFormat="1" ht="17.25" customHeight="1">
      <c r="B76" s="294"/>
      <c r="C76" s="296" t="s">
        <v>803</v>
      </c>
      <c r="D76" s="296"/>
      <c r="E76" s="296"/>
      <c r="F76" s="296" t="s">
        <v>804</v>
      </c>
      <c r="G76" s="297"/>
      <c r="H76" s="296" t="s">
        <v>59</v>
      </c>
      <c r="I76" s="296" t="s">
        <v>62</v>
      </c>
      <c r="J76" s="296" t="s">
        <v>805</v>
      </c>
      <c r="K76" s="295"/>
    </row>
    <row r="77" spans="2:11" s="1" customFormat="1" ht="17.25" customHeight="1">
      <c r="B77" s="294"/>
      <c r="C77" s="298" t="s">
        <v>806</v>
      </c>
      <c r="D77" s="298"/>
      <c r="E77" s="298"/>
      <c r="F77" s="299" t="s">
        <v>807</v>
      </c>
      <c r="G77" s="300"/>
      <c r="H77" s="298"/>
      <c r="I77" s="298"/>
      <c r="J77" s="298" t="s">
        <v>808</v>
      </c>
      <c r="K77" s="295"/>
    </row>
    <row r="78" spans="2:11" s="1" customFormat="1" ht="5.25" customHeight="1">
      <c r="B78" s="294"/>
      <c r="C78" s="301"/>
      <c r="D78" s="301"/>
      <c r="E78" s="301"/>
      <c r="F78" s="301"/>
      <c r="G78" s="302"/>
      <c r="H78" s="301"/>
      <c r="I78" s="301"/>
      <c r="J78" s="301"/>
      <c r="K78" s="295"/>
    </row>
    <row r="79" spans="2:11" s="1" customFormat="1" ht="15" customHeight="1">
      <c r="B79" s="294"/>
      <c r="C79" s="283" t="s">
        <v>58</v>
      </c>
      <c r="D79" s="301"/>
      <c r="E79" s="301"/>
      <c r="F79" s="303" t="s">
        <v>809</v>
      </c>
      <c r="G79" s="302"/>
      <c r="H79" s="283" t="s">
        <v>810</v>
      </c>
      <c r="I79" s="283" t="s">
        <v>811</v>
      </c>
      <c r="J79" s="283">
        <v>20</v>
      </c>
      <c r="K79" s="295"/>
    </row>
    <row r="80" spans="2:11" s="1" customFormat="1" ht="15" customHeight="1">
      <c r="B80" s="294"/>
      <c r="C80" s="283" t="s">
        <v>812</v>
      </c>
      <c r="D80" s="283"/>
      <c r="E80" s="283"/>
      <c r="F80" s="303" t="s">
        <v>809</v>
      </c>
      <c r="G80" s="302"/>
      <c r="H80" s="283" t="s">
        <v>813</v>
      </c>
      <c r="I80" s="283" t="s">
        <v>811</v>
      </c>
      <c r="J80" s="283">
        <v>120</v>
      </c>
      <c r="K80" s="295"/>
    </row>
    <row r="81" spans="2:11" s="1" customFormat="1" ht="15" customHeight="1">
      <c r="B81" s="304"/>
      <c r="C81" s="283" t="s">
        <v>814</v>
      </c>
      <c r="D81" s="283"/>
      <c r="E81" s="283"/>
      <c r="F81" s="303" t="s">
        <v>815</v>
      </c>
      <c r="G81" s="302"/>
      <c r="H81" s="283" t="s">
        <v>816</v>
      </c>
      <c r="I81" s="283" t="s">
        <v>811</v>
      </c>
      <c r="J81" s="283">
        <v>50</v>
      </c>
      <c r="K81" s="295"/>
    </row>
    <row r="82" spans="2:11" s="1" customFormat="1" ht="15" customHeight="1">
      <c r="B82" s="304"/>
      <c r="C82" s="283" t="s">
        <v>817</v>
      </c>
      <c r="D82" s="283"/>
      <c r="E82" s="283"/>
      <c r="F82" s="303" t="s">
        <v>809</v>
      </c>
      <c r="G82" s="302"/>
      <c r="H82" s="283" t="s">
        <v>818</v>
      </c>
      <c r="I82" s="283" t="s">
        <v>819</v>
      </c>
      <c r="J82" s="283"/>
      <c r="K82" s="295"/>
    </row>
    <row r="83" spans="2:11" s="1" customFormat="1" ht="15" customHeight="1">
      <c r="B83" s="304"/>
      <c r="C83" s="305" t="s">
        <v>820</v>
      </c>
      <c r="D83" s="305"/>
      <c r="E83" s="305"/>
      <c r="F83" s="306" t="s">
        <v>815</v>
      </c>
      <c r="G83" s="305"/>
      <c r="H83" s="305" t="s">
        <v>821</v>
      </c>
      <c r="I83" s="305" t="s">
        <v>811</v>
      </c>
      <c r="J83" s="305">
        <v>15</v>
      </c>
      <c r="K83" s="295"/>
    </row>
    <row r="84" spans="2:11" s="1" customFormat="1" ht="15" customHeight="1">
      <c r="B84" s="304"/>
      <c r="C84" s="305" t="s">
        <v>822</v>
      </c>
      <c r="D84" s="305"/>
      <c r="E84" s="305"/>
      <c r="F84" s="306" t="s">
        <v>815</v>
      </c>
      <c r="G84" s="305"/>
      <c r="H84" s="305" t="s">
        <v>823</v>
      </c>
      <c r="I84" s="305" t="s">
        <v>811</v>
      </c>
      <c r="J84" s="305">
        <v>15</v>
      </c>
      <c r="K84" s="295"/>
    </row>
    <row r="85" spans="2:11" s="1" customFormat="1" ht="15" customHeight="1">
      <c r="B85" s="304"/>
      <c r="C85" s="305" t="s">
        <v>824</v>
      </c>
      <c r="D85" s="305"/>
      <c r="E85" s="305"/>
      <c r="F85" s="306" t="s">
        <v>815</v>
      </c>
      <c r="G85" s="305"/>
      <c r="H85" s="305" t="s">
        <v>825</v>
      </c>
      <c r="I85" s="305" t="s">
        <v>811</v>
      </c>
      <c r="J85" s="305">
        <v>20</v>
      </c>
      <c r="K85" s="295"/>
    </row>
    <row r="86" spans="2:11" s="1" customFormat="1" ht="15" customHeight="1">
      <c r="B86" s="304"/>
      <c r="C86" s="305" t="s">
        <v>826</v>
      </c>
      <c r="D86" s="305"/>
      <c r="E86" s="305"/>
      <c r="F86" s="306" t="s">
        <v>815</v>
      </c>
      <c r="G86" s="305"/>
      <c r="H86" s="305" t="s">
        <v>827</v>
      </c>
      <c r="I86" s="305" t="s">
        <v>811</v>
      </c>
      <c r="J86" s="305">
        <v>20</v>
      </c>
      <c r="K86" s="295"/>
    </row>
    <row r="87" spans="2:11" s="1" customFormat="1" ht="15" customHeight="1">
      <c r="B87" s="304"/>
      <c r="C87" s="283" t="s">
        <v>828</v>
      </c>
      <c r="D87" s="283"/>
      <c r="E87" s="283"/>
      <c r="F87" s="303" t="s">
        <v>815</v>
      </c>
      <c r="G87" s="302"/>
      <c r="H87" s="283" t="s">
        <v>829</v>
      </c>
      <c r="I87" s="283" t="s">
        <v>811</v>
      </c>
      <c r="J87" s="283">
        <v>50</v>
      </c>
      <c r="K87" s="295"/>
    </row>
    <row r="88" spans="2:11" s="1" customFormat="1" ht="15" customHeight="1">
      <c r="B88" s="304"/>
      <c r="C88" s="283" t="s">
        <v>830</v>
      </c>
      <c r="D88" s="283"/>
      <c r="E88" s="283"/>
      <c r="F88" s="303" t="s">
        <v>815</v>
      </c>
      <c r="G88" s="302"/>
      <c r="H88" s="283" t="s">
        <v>831</v>
      </c>
      <c r="I88" s="283" t="s">
        <v>811</v>
      </c>
      <c r="J88" s="283">
        <v>20</v>
      </c>
      <c r="K88" s="295"/>
    </row>
    <row r="89" spans="2:11" s="1" customFormat="1" ht="15" customHeight="1">
      <c r="B89" s="304"/>
      <c r="C89" s="283" t="s">
        <v>832</v>
      </c>
      <c r="D89" s="283"/>
      <c r="E89" s="283"/>
      <c r="F89" s="303" t="s">
        <v>815</v>
      </c>
      <c r="G89" s="302"/>
      <c r="H89" s="283" t="s">
        <v>833</v>
      </c>
      <c r="I89" s="283" t="s">
        <v>811</v>
      </c>
      <c r="J89" s="283">
        <v>20</v>
      </c>
      <c r="K89" s="295"/>
    </row>
    <row r="90" spans="2:11" s="1" customFormat="1" ht="15" customHeight="1">
      <c r="B90" s="304"/>
      <c r="C90" s="283" t="s">
        <v>834</v>
      </c>
      <c r="D90" s="283"/>
      <c r="E90" s="283"/>
      <c r="F90" s="303" t="s">
        <v>815</v>
      </c>
      <c r="G90" s="302"/>
      <c r="H90" s="283" t="s">
        <v>835</v>
      </c>
      <c r="I90" s="283" t="s">
        <v>811</v>
      </c>
      <c r="J90" s="283">
        <v>50</v>
      </c>
      <c r="K90" s="295"/>
    </row>
    <row r="91" spans="2:11" s="1" customFormat="1" ht="15" customHeight="1">
      <c r="B91" s="304"/>
      <c r="C91" s="283" t="s">
        <v>836</v>
      </c>
      <c r="D91" s="283"/>
      <c r="E91" s="283"/>
      <c r="F91" s="303" t="s">
        <v>815</v>
      </c>
      <c r="G91" s="302"/>
      <c r="H91" s="283" t="s">
        <v>836</v>
      </c>
      <c r="I91" s="283" t="s">
        <v>811</v>
      </c>
      <c r="J91" s="283">
        <v>50</v>
      </c>
      <c r="K91" s="295"/>
    </row>
    <row r="92" spans="2:11" s="1" customFormat="1" ht="15" customHeight="1">
      <c r="B92" s="304"/>
      <c r="C92" s="283" t="s">
        <v>837</v>
      </c>
      <c r="D92" s="283"/>
      <c r="E92" s="283"/>
      <c r="F92" s="303" t="s">
        <v>815</v>
      </c>
      <c r="G92" s="302"/>
      <c r="H92" s="283" t="s">
        <v>838</v>
      </c>
      <c r="I92" s="283" t="s">
        <v>811</v>
      </c>
      <c r="J92" s="283">
        <v>255</v>
      </c>
      <c r="K92" s="295"/>
    </row>
    <row r="93" spans="2:11" s="1" customFormat="1" ht="15" customHeight="1">
      <c r="B93" s="304"/>
      <c r="C93" s="283" t="s">
        <v>839</v>
      </c>
      <c r="D93" s="283"/>
      <c r="E93" s="283"/>
      <c r="F93" s="303" t="s">
        <v>809</v>
      </c>
      <c r="G93" s="302"/>
      <c r="H93" s="283" t="s">
        <v>840</v>
      </c>
      <c r="I93" s="283" t="s">
        <v>841</v>
      </c>
      <c r="J93" s="283"/>
      <c r="K93" s="295"/>
    </row>
    <row r="94" spans="2:11" s="1" customFormat="1" ht="15" customHeight="1">
      <c r="B94" s="304"/>
      <c r="C94" s="283" t="s">
        <v>842</v>
      </c>
      <c r="D94" s="283"/>
      <c r="E94" s="283"/>
      <c r="F94" s="303" t="s">
        <v>809</v>
      </c>
      <c r="G94" s="302"/>
      <c r="H94" s="283" t="s">
        <v>843</v>
      </c>
      <c r="I94" s="283" t="s">
        <v>844</v>
      </c>
      <c r="J94" s="283"/>
      <c r="K94" s="295"/>
    </row>
    <row r="95" spans="2:11" s="1" customFormat="1" ht="15" customHeight="1">
      <c r="B95" s="304"/>
      <c r="C95" s="283" t="s">
        <v>845</v>
      </c>
      <c r="D95" s="283"/>
      <c r="E95" s="283"/>
      <c r="F95" s="303" t="s">
        <v>809</v>
      </c>
      <c r="G95" s="302"/>
      <c r="H95" s="283" t="s">
        <v>845</v>
      </c>
      <c r="I95" s="283" t="s">
        <v>844</v>
      </c>
      <c r="J95" s="283"/>
      <c r="K95" s="295"/>
    </row>
    <row r="96" spans="2:11" s="1" customFormat="1" ht="15" customHeight="1">
      <c r="B96" s="304"/>
      <c r="C96" s="283" t="s">
        <v>43</v>
      </c>
      <c r="D96" s="283"/>
      <c r="E96" s="283"/>
      <c r="F96" s="303" t="s">
        <v>809</v>
      </c>
      <c r="G96" s="302"/>
      <c r="H96" s="283" t="s">
        <v>846</v>
      </c>
      <c r="I96" s="283" t="s">
        <v>844</v>
      </c>
      <c r="J96" s="283"/>
      <c r="K96" s="295"/>
    </row>
    <row r="97" spans="2:11" s="1" customFormat="1" ht="15" customHeight="1">
      <c r="B97" s="304"/>
      <c r="C97" s="283" t="s">
        <v>53</v>
      </c>
      <c r="D97" s="283"/>
      <c r="E97" s="283"/>
      <c r="F97" s="303" t="s">
        <v>809</v>
      </c>
      <c r="G97" s="302"/>
      <c r="H97" s="283" t="s">
        <v>847</v>
      </c>
      <c r="I97" s="283" t="s">
        <v>844</v>
      </c>
      <c r="J97" s="283"/>
      <c r="K97" s="295"/>
    </row>
    <row r="98" spans="2:11" s="1" customFormat="1" ht="15" customHeight="1">
      <c r="B98" s="307"/>
      <c r="C98" s="308"/>
      <c r="D98" s="308"/>
      <c r="E98" s="308"/>
      <c r="F98" s="308"/>
      <c r="G98" s="308"/>
      <c r="H98" s="308"/>
      <c r="I98" s="308"/>
      <c r="J98" s="308"/>
      <c r="K98" s="309"/>
    </row>
    <row r="99" spans="2:11" s="1" customFormat="1" ht="18.75" customHeight="1">
      <c r="B99" s="310"/>
      <c r="C99" s="311"/>
      <c r="D99" s="311"/>
      <c r="E99" s="311"/>
      <c r="F99" s="311"/>
      <c r="G99" s="311"/>
      <c r="H99" s="311"/>
      <c r="I99" s="311"/>
      <c r="J99" s="311"/>
      <c r="K99" s="310"/>
    </row>
    <row r="100" spans="2:11" s="1" customFormat="1" ht="18.75" customHeight="1">
      <c r="B100" s="290"/>
      <c r="C100" s="290"/>
      <c r="D100" s="290"/>
      <c r="E100" s="290"/>
      <c r="F100" s="290"/>
      <c r="G100" s="290"/>
      <c r="H100" s="290"/>
      <c r="I100" s="290"/>
      <c r="J100" s="290"/>
      <c r="K100" s="290"/>
    </row>
    <row r="101" spans="2:11" s="1" customFormat="1" ht="7.5" customHeight="1">
      <c r="B101" s="291"/>
      <c r="C101" s="292"/>
      <c r="D101" s="292"/>
      <c r="E101" s="292"/>
      <c r="F101" s="292"/>
      <c r="G101" s="292"/>
      <c r="H101" s="292"/>
      <c r="I101" s="292"/>
      <c r="J101" s="292"/>
      <c r="K101" s="293"/>
    </row>
    <row r="102" spans="2:11" s="1" customFormat="1" ht="45" customHeight="1">
      <c r="B102" s="294"/>
      <c r="C102" s="400" t="s">
        <v>848</v>
      </c>
      <c r="D102" s="400"/>
      <c r="E102" s="400"/>
      <c r="F102" s="400"/>
      <c r="G102" s="400"/>
      <c r="H102" s="400"/>
      <c r="I102" s="400"/>
      <c r="J102" s="400"/>
      <c r="K102" s="295"/>
    </row>
    <row r="103" spans="2:11" s="1" customFormat="1" ht="17.25" customHeight="1">
      <c r="B103" s="294"/>
      <c r="C103" s="296" t="s">
        <v>803</v>
      </c>
      <c r="D103" s="296"/>
      <c r="E103" s="296"/>
      <c r="F103" s="296" t="s">
        <v>804</v>
      </c>
      <c r="G103" s="297"/>
      <c r="H103" s="296" t="s">
        <v>59</v>
      </c>
      <c r="I103" s="296" t="s">
        <v>62</v>
      </c>
      <c r="J103" s="296" t="s">
        <v>805</v>
      </c>
      <c r="K103" s="295"/>
    </row>
    <row r="104" spans="2:11" s="1" customFormat="1" ht="17.25" customHeight="1">
      <c r="B104" s="294"/>
      <c r="C104" s="298" t="s">
        <v>806</v>
      </c>
      <c r="D104" s="298"/>
      <c r="E104" s="298"/>
      <c r="F104" s="299" t="s">
        <v>807</v>
      </c>
      <c r="G104" s="300"/>
      <c r="H104" s="298"/>
      <c r="I104" s="298"/>
      <c r="J104" s="298" t="s">
        <v>808</v>
      </c>
      <c r="K104" s="295"/>
    </row>
    <row r="105" spans="2:11" s="1" customFormat="1" ht="5.25" customHeight="1">
      <c r="B105" s="294"/>
      <c r="C105" s="296"/>
      <c r="D105" s="296"/>
      <c r="E105" s="296"/>
      <c r="F105" s="296"/>
      <c r="G105" s="312"/>
      <c r="H105" s="296"/>
      <c r="I105" s="296"/>
      <c r="J105" s="296"/>
      <c r="K105" s="295"/>
    </row>
    <row r="106" spans="2:11" s="1" customFormat="1" ht="15" customHeight="1">
      <c r="B106" s="294"/>
      <c r="C106" s="283" t="s">
        <v>58</v>
      </c>
      <c r="D106" s="301"/>
      <c r="E106" s="301"/>
      <c r="F106" s="303" t="s">
        <v>809</v>
      </c>
      <c r="G106" s="312"/>
      <c r="H106" s="283" t="s">
        <v>849</v>
      </c>
      <c r="I106" s="283" t="s">
        <v>811</v>
      </c>
      <c r="J106" s="283">
        <v>20</v>
      </c>
      <c r="K106" s="295"/>
    </row>
    <row r="107" spans="2:11" s="1" customFormat="1" ht="15" customHeight="1">
      <c r="B107" s="294"/>
      <c r="C107" s="283" t="s">
        <v>812</v>
      </c>
      <c r="D107" s="283"/>
      <c r="E107" s="283"/>
      <c r="F107" s="303" t="s">
        <v>809</v>
      </c>
      <c r="G107" s="283"/>
      <c r="H107" s="283" t="s">
        <v>849</v>
      </c>
      <c r="I107" s="283" t="s">
        <v>811</v>
      </c>
      <c r="J107" s="283">
        <v>120</v>
      </c>
      <c r="K107" s="295"/>
    </row>
    <row r="108" spans="2:11" s="1" customFormat="1" ht="15" customHeight="1">
      <c r="B108" s="304"/>
      <c r="C108" s="283" t="s">
        <v>814</v>
      </c>
      <c r="D108" s="283"/>
      <c r="E108" s="283"/>
      <c r="F108" s="303" t="s">
        <v>815</v>
      </c>
      <c r="G108" s="283"/>
      <c r="H108" s="283" t="s">
        <v>849</v>
      </c>
      <c r="I108" s="283" t="s">
        <v>811</v>
      </c>
      <c r="J108" s="283">
        <v>50</v>
      </c>
      <c r="K108" s="295"/>
    </row>
    <row r="109" spans="2:11" s="1" customFormat="1" ht="15" customHeight="1">
      <c r="B109" s="304"/>
      <c r="C109" s="283" t="s">
        <v>817</v>
      </c>
      <c r="D109" s="283"/>
      <c r="E109" s="283"/>
      <c r="F109" s="303" t="s">
        <v>809</v>
      </c>
      <c r="G109" s="283"/>
      <c r="H109" s="283" t="s">
        <v>849</v>
      </c>
      <c r="I109" s="283" t="s">
        <v>819</v>
      </c>
      <c r="J109" s="283"/>
      <c r="K109" s="295"/>
    </row>
    <row r="110" spans="2:11" s="1" customFormat="1" ht="15" customHeight="1">
      <c r="B110" s="304"/>
      <c r="C110" s="283" t="s">
        <v>828</v>
      </c>
      <c r="D110" s="283"/>
      <c r="E110" s="283"/>
      <c r="F110" s="303" t="s">
        <v>815</v>
      </c>
      <c r="G110" s="283"/>
      <c r="H110" s="283" t="s">
        <v>849</v>
      </c>
      <c r="I110" s="283" t="s">
        <v>811</v>
      </c>
      <c r="J110" s="283">
        <v>50</v>
      </c>
      <c r="K110" s="295"/>
    </row>
    <row r="111" spans="2:11" s="1" customFormat="1" ht="15" customHeight="1">
      <c r="B111" s="304"/>
      <c r="C111" s="283" t="s">
        <v>836</v>
      </c>
      <c r="D111" s="283"/>
      <c r="E111" s="283"/>
      <c r="F111" s="303" t="s">
        <v>815</v>
      </c>
      <c r="G111" s="283"/>
      <c r="H111" s="283" t="s">
        <v>849</v>
      </c>
      <c r="I111" s="283" t="s">
        <v>811</v>
      </c>
      <c r="J111" s="283">
        <v>50</v>
      </c>
      <c r="K111" s="295"/>
    </row>
    <row r="112" spans="2:11" s="1" customFormat="1" ht="15" customHeight="1">
      <c r="B112" s="304"/>
      <c r="C112" s="283" t="s">
        <v>834</v>
      </c>
      <c r="D112" s="283"/>
      <c r="E112" s="283"/>
      <c r="F112" s="303" t="s">
        <v>815</v>
      </c>
      <c r="G112" s="283"/>
      <c r="H112" s="283" t="s">
        <v>849</v>
      </c>
      <c r="I112" s="283" t="s">
        <v>811</v>
      </c>
      <c r="J112" s="283">
        <v>50</v>
      </c>
      <c r="K112" s="295"/>
    </row>
    <row r="113" spans="2:11" s="1" customFormat="1" ht="15" customHeight="1">
      <c r="B113" s="304"/>
      <c r="C113" s="283" t="s">
        <v>58</v>
      </c>
      <c r="D113" s="283"/>
      <c r="E113" s="283"/>
      <c r="F113" s="303" t="s">
        <v>809</v>
      </c>
      <c r="G113" s="283"/>
      <c r="H113" s="283" t="s">
        <v>850</v>
      </c>
      <c r="I113" s="283" t="s">
        <v>811</v>
      </c>
      <c r="J113" s="283">
        <v>20</v>
      </c>
      <c r="K113" s="295"/>
    </row>
    <row r="114" spans="2:11" s="1" customFormat="1" ht="15" customHeight="1">
      <c r="B114" s="304"/>
      <c r="C114" s="283" t="s">
        <v>851</v>
      </c>
      <c r="D114" s="283"/>
      <c r="E114" s="283"/>
      <c r="F114" s="303" t="s">
        <v>809</v>
      </c>
      <c r="G114" s="283"/>
      <c r="H114" s="283" t="s">
        <v>852</v>
      </c>
      <c r="I114" s="283" t="s">
        <v>811</v>
      </c>
      <c r="J114" s="283">
        <v>120</v>
      </c>
      <c r="K114" s="295"/>
    </row>
    <row r="115" spans="2:11" s="1" customFormat="1" ht="15" customHeight="1">
      <c r="B115" s="304"/>
      <c r="C115" s="283" t="s">
        <v>43</v>
      </c>
      <c r="D115" s="283"/>
      <c r="E115" s="283"/>
      <c r="F115" s="303" t="s">
        <v>809</v>
      </c>
      <c r="G115" s="283"/>
      <c r="H115" s="283" t="s">
        <v>853</v>
      </c>
      <c r="I115" s="283" t="s">
        <v>844</v>
      </c>
      <c r="J115" s="283"/>
      <c r="K115" s="295"/>
    </row>
    <row r="116" spans="2:11" s="1" customFormat="1" ht="15" customHeight="1">
      <c r="B116" s="304"/>
      <c r="C116" s="283" t="s">
        <v>53</v>
      </c>
      <c r="D116" s="283"/>
      <c r="E116" s="283"/>
      <c r="F116" s="303" t="s">
        <v>809</v>
      </c>
      <c r="G116" s="283"/>
      <c r="H116" s="283" t="s">
        <v>854</v>
      </c>
      <c r="I116" s="283" t="s">
        <v>844</v>
      </c>
      <c r="J116" s="283"/>
      <c r="K116" s="295"/>
    </row>
    <row r="117" spans="2:11" s="1" customFormat="1" ht="15" customHeight="1">
      <c r="B117" s="304"/>
      <c r="C117" s="283" t="s">
        <v>62</v>
      </c>
      <c r="D117" s="283"/>
      <c r="E117" s="283"/>
      <c r="F117" s="303" t="s">
        <v>809</v>
      </c>
      <c r="G117" s="283"/>
      <c r="H117" s="283" t="s">
        <v>855</v>
      </c>
      <c r="I117" s="283" t="s">
        <v>856</v>
      </c>
      <c r="J117" s="283"/>
      <c r="K117" s="295"/>
    </row>
    <row r="118" spans="2:11" s="1" customFormat="1" ht="15" customHeight="1">
      <c r="B118" s="307"/>
      <c r="C118" s="313"/>
      <c r="D118" s="313"/>
      <c r="E118" s="313"/>
      <c r="F118" s="313"/>
      <c r="G118" s="313"/>
      <c r="H118" s="313"/>
      <c r="I118" s="313"/>
      <c r="J118" s="313"/>
      <c r="K118" s="309"/>
    </row>
    <row r="119" spans="2:11" s="1" customFormat="1" ht="18.75" customHeight="1">
      <c r="B119" s="314"/>
      <c r="C119" s="280"/>
      <c r="D119" s="280"/>
      <c r="E119" s="280"/>
      <c r="F119" s="315"/>
      <c r="G119" s="280"/>
      <c r="H119" s="280"/>
      <c r="I119" s="280"/>
      <c r="J119" s="280"/>
      <c r="K119" s="314"/>
    </row>
    <row r="120" spans="2:11" s="1" customFormat="1" ht="18.75" customHeight="1">
      <c r="B120" s="290"/>
      <c r="C120" s="290"/>
      <c r="D120" s="290"/>
      <c r="E120" s="290"/>
      <c r="F120" s="290"/>
      <c r="G120" s="290"/>
      <c r="H120" s="290"/>
      <c r="I120" s="290"/>
      <c r="J120" s="290"/>
      <c r="K120" s="290"/>
    </row>
    <row r="121" spans="2:11" s="1" customFormat="1" ht="7.5" customHeight="1">
      <c r="B121" s="316"/>
      <c r="C121" s="317"/>
      <c r="D121" s="317"/>
      <c r="E121" s="317"/>
      <c r="F121" s="317"/>
      <c r="G121" s="317"/>
      <c r="H121" s="317"/>
      <c r="I121" s="317"/>
      <c r="J121" s="317"/>
      <c r="K121" s="318"/>
    </row>
    <row r="122" spans="2:11" s="1" customFormat="1" ht="45" customHeight="1">
      <c r="B122" s="319"/>
      <c r="C122" s="401" t="s">
        <v>857</v>
      </c>
      <c r="D122" s="401"/>
      <c r="E122" s="401"/>
      <c r="F122" s="401"/>
      <c r="G122" s="401"/>
      <c r="H122" s="401"/>
      <c r="I122" s="401"/>
      <c r="J122" s="401"/>
      <c r="K122" s="320"/>
    </row>
    <row r="123" spans="2:11" s="1" customFormat="1" ht="17.25" customHeight="1">
      <c r="B123" s="321"/>
      <c r="C123" s="296" t="s">
        <v>803</v>
      </c>
      <c r="D123" s="296"/>
      <c r="E123" s="296"/>
      <c r="F123" s="296" t="s">
        <v>804</v>
      </c>
      <c r="G123" s="297"/>
      <c r="H123" s="296" t="s">
        <v>59</v>
      </c>
      <c r="I123" s="296" t="s">
        <v>62</v>
      </c>
      <c r="J123" s="296" t="s">
        <v>805</v>
      </c>
      <c r="K123" s="322"/>
    </row>
    <row r="124" spans="2:11" s="1" customFormat="1" ht="17.25" customHeight="1">
      <c r="B124" s="321"/>
      <c r="C124" s="298" t="s">
        <v>806</v>
      </c>
      <c r="D124" s="298"/>
      <c r="E124" s="298"/>
      <c r="F124" s="299" t="s">
        <v>807</v>
      </c>
      <c r="G124" s="300"/>
      <c r="H124" s="298"/>
      <c r="I124" s="298"/>
      <c r="J124" s="298" t="s">
        <v>808</v>
      </c>
      <c r="K124" s="322"/>
    </row>
    <row r="125" spans="2:11" s="1" customFormat="1" ht="5.25" customHeight="1">
      <c r="B125" s="323"/>
      <c r="C125" s="301"/>
      <c r="D125" s="301"/>
      <c r="E125" s="301"/>
      <c r="F125" s="301"/>
      <c r="G125" s="283"/>
      <c r="H125" s="301"/>
      <c r="I125" s="301"/>
      <c r="J125" s="301"/>
      <c r="K125" s="324"/>
    </row>
    <row r="126" spans="2:11" s="1" customFormat="1" ht="15" customHeight="1">
      <c r="B126" s="323"/>
      <c r="C126" s="283" t="s">
        <v>812</v>
      </c>
      <c r="D126" s="301"/>
      <c r="E126" s="301"/>
      <c r="F126" s="303" t="s">
        <v>809</v>
      </c>
      <c r="G126" s="283"/>
      <c r="H126" s="283" t="s">
        <v>849</v>
      </c>
      <c r="I126" s="283" t="s">
        <v>811</v>
      </c>
      <c r="J126" s="283">
        <v>120</v>
      </c>
      <c r="K126" s="325"/>
    </row>
    <row r="127" spans="2:11" s="1" customFormat="1" ht="15" customHeight="1">
      <c r="B127" s="323"/>
      <c r="C127" s="283" t="s">
        <v>858</v>
      </c>
      <c r="D127" s="283"/>
      <c r="E127" s="283"/>
      <c r="F127" s="303" t="s">
        <v>809</v>
      </c>
      <c r="G127" s="283"/>
      <c r="H127" s="283" t="s">
        <v>859</v>
      </c>
      <c r="I127" s="283" t="s">
        <v>811</v>
      </c>
      <c r="J127" s="283" t="s">
        <v>860</v>
      </c>
      <c r="K127" s="325"/>
    </row>
    <row r="128" spans="2:11" s="1" customFormat="1" ht="15" customHeight="1">
      <c r="B128" s="323"/>
      <c r="C128" s="283" t="s">
        <v>757</v>
      </c>
      <c r="D128" s="283"/>
      <c r="E128" s="283"/>
      <c r="F128" s="303" t="s">
        <v>809</v>
      </c>
      <c r="G128" s="283"/>
      <c r="H128" s="283" t="s">
        <v>861</v>
      </c>
      <c r="I128" s="283" t="s">
        <v>811</v>
      </c>
      <c r="J128" s="283" t="s">
        <v>860</v>
      </c>
      <c r="K128" s="325"/>
    </row>
    <row r="129" spans="2:11" s="1" customFormat="1" ht="15" customHeight="1">
      <c r="B129" s="323"/>
      <c r="C129" s="283" t="s">
        <v>820</v>
      </c>
      <c r="D129" s="283"/>
      <c r="E129" s="283"/>
      <c r="F129" s="303" t="s">
        <v>815</v>
      </c>
      <c r="G129" s="283"/>
      <c r="H129" s="283" t="s">
        <v>821</v>
      </c>
      <c r="I129" s="283" t="s">
        <v>811</v>
      </c>
      <c r="J129" s="283">
        <v>15</v>
      </c>
      <c r="K129" s="325"/>
    </row>
    <row r="130" spans="2:11" s="1" customFormat="1" ht="15" customHeight="1">
      <c r="B130" s="323"/>
      <c r="C130" s="305" t="s">
        <v>822</v>
      </c>
      <c r="D130" s="305"/>
      <c r="E130" s="305"/>
      <c r="F130" s="306" t="s">
        <v>815</v>
      </c>
      <c r="G130" s="305"/>
      <c r="H130" s="305" t="s">
        <v>823</v>
      </c>
      <c r="I130" s="305" t="s">
        <v>811</v>
      </c>
      <c r="J130" s="305">
        <v>15</v>
      </c>
      <c r="K130" s="325"/>
    </row>
    <row r="131" spans="2:11" s="1" customFormat="1" ht="15" customHeight="1">
      <c r="B131" s="323"/>
      <c r="C131" s="305" t="s">
        <v>824</v>
      </c>
      <c r="D131" s="305"/>
      <c r="E131" s="305"/>
      <c r="F131" s="306" t="s">
        <v>815</v>
      </c>
      <c r="G131" s="305"/>
      <c r="H131" s="305" t="s">
        <v>825</v>
      </c>
      <c r="I131" s="305" t="s">
        <v>811</v>
      </c>
      <c r="J131" s="305">
        <v>20</v>
      </c>
      <c r="K131" s="325"/>
    </row>
    <row r="132" spans="2:11" s="1" customFormat="1" ht="15" customHeight="1">
      <c r="B132" s="323"/>
      <c r="C132" s="305" t="s">
        <v>826</v>
      </c>
      <c r="D132" s="305"/>
      <c r="E132" s="305"/>
      <c r="F132" s="306" t="s">
        <v>815</v>
      </c>
      <c r="G132" s="305"/>
      <c r="H132" s="305" t="s">
        <v>827</v>
      </c>
      <c r="I132" s="305" t="s">
        <v>811</v>
      </c>
      <c r="J132" s="305">
        <v>20</v>
      </c>
      <c r="K132" s="325"/>
    </row>
    <row r="133" spans="2:11" s="1" customFormat="1" ht="15" customHeight="1">
      <c r="B133" s="323"/>
      <c r="C133" s="283" t="s">
        <v>814</v>
      </c>
      <c r="D133" s="283"/>
      <c r="E133" s="283"/>
      <c r="F133" s="303" t="s">
        <v>815</v>
      </c>
      <c r="G133" s="283"/>
      <c r="H133" s="283" t="s">
        <v>849</v>
      </c>
      <c r="I133" s="283" t="s">
        <v>811</v>
      </c>
      <c r="J133" s="283">
        <v>50</v>
      </c>
      <c r="K133" s="325"/>
    </row>
    <row r="134" spans="2:11" s="1" customFormat="1" ht="15" customHeight="1">
      <c r="B134" s="323"/>
      <c r="C134" s="283" t="s">
        <v>828</v>
      </c>
      <c r="D134" s="283"/>
      <c r="E134" s="283"/>
      <c r="F134" s="303" t="s">
        <v>815</v>
      </c>
      <c r="G134" s="283"/>
      <c r="H134" s="283" t="s">
        <v>849</v>
      </c>
      <c r="I134" s="283" t="s">
        <v>811</v>
      </c>
      <c r="J134" s="283">
        <v>50</v>
      </c>
      <c r="K134" s="325"/>
    </row>
    <row r="135" spans="2:11" s="1" customFormat="1" ht="15" customHeight="1">
      <c r="B135" s="323"/>
      <c r="C135" s="283" t="s">
        <v>834</v>
      </c>
      <c r="D135" s="283"/>
      <c r="E135" s="283"/>
      <c r="F135" s="303" t="s">
        <v>815</v>
      </c>
      <c r="G135" s="283"/>
      <c r="H135" s="283" t="s">
        <v>849</v>
      </c>
      <c r="I135" s="283" t="s">
        <v>811</v>
      </c>
      <c r="J135" s="283">
        <v>50</v>
      </c>
      <c r="K135" s="325"/>
    </row>
    <row r="136" spans="2:11" s="1" customFormat="1" ht="15" customHeight="1">
      <c r="B136" s="323"/>
      <c r="C136" s="283" t="s">
        <v>836</v>
      </c>
      <c r="D136" s="283"/>
      <c r="E136" s="283"/>
      <c r="F136" s="303" t="s">
        <v>815</v>
      </c>
      <c r="G136" s="283"/>
      <c r="H136" s="283" t="s">
        <v>849</v>
      </c>
      <c r="I136" s="283" t="s">
        <v>811</v>
      </c>
      <c r="J136" s="283">
        <v>50</v>
      </c>
      <c r="K136" s="325"/>
    </row>
    <row r="137" spans="2:11" s="1" customFormat="1" ht="15" customHeight="1">
      <c r="B137" s="323"/>
      <c r="C137" s="283" t="s">
        <v>837</v>
      </c>
      <c r="D137" s="283"/>
      <c r="E137" s="283"/>
      <c r="F137" s="303" t="s">
        <v>815</v>
      </c>
      <c r="G137" s="283"/>
      <c r="H137" s="283" t="s">
        <v>862</v>
      </c>
      <c r="I137" s="283" t="s">
        <v>811</v>
      </c>
      <c r="J137" s="283">
        <v>255</v>
      </c>
      <c r="K137" s="325"/>
    </row>
    <row r="138" spans="2:11" s="1" customFormat="1" ht="15" customHeight="1">
      <c r="B138" s="323"/>
      <c r="C138" s="283" t="s">
        <v>839</v>
      </c>
      <c r="D138" s="283"/>
      <c r="E138" s="283"/>
      <c r="F138" s="303" t="s">
        <v>809</v>
      </c>
      <c r="G138" s="283"/>
      <c r="H138" s="283" t="s">
        <v>863</v>
      </c>
      <c r="I138" s="283" t="s">
        <v>841</v>
      </c>
      <c r="J138" s="283"/>
      <c r="K138" s="325"/>
    </row>
    <row r="139" spans="2:11" s="1" customFormat="1" ht="15" customHeight="1">
      <c r="B139" s="323"/>
      <c r="C139" s="283" t="s">
        <v>842</v>
      </c>
      <c r="D139" s="283"/>
      <c r="E139" s="283"/>
      <c r="F139" s="303" t="s">
        <v>809</v>
      </c>
      <c r="G139" s="283"/>
      <c r="H139" s="283" t="s">
        <v>864</v>
      </c>
      <c r="I139" s="283" t="s">
        <v>844</v>
      </c>
      <c r="J139" s="283"/>
      <c r="K139" s="325"/>
    </row>
    <row r="140" spans="2:11" s="1" customFormat="1" ht="15" customHeight="1">
      <c r="B140" s="323"/>
      <c r="C140" s="283" t="s">
        <v>845</v>
      </c>
      <c r="D140" s="283"/>
      <c r="E140" s="283"/>
      <c r="F140" s="303" t="s">
        <v>809</v>
      </c>
      <c r="G140" s="283"/>
      <c r="H140" s="283" t="s">
        <v>845</v>
      </c>
      <c r="I140" s="283" t="s">
        <v>844</v>
      </c>
      <c r="J140" s="283"/>
      <c r="K140" s="325"/>
    </row>
    <row r="141" spans="2:11" s="1" customFormat="1" ht="15" customHeight="1">
      <c r="B141" s="323"/>
      <c r="C141" s="283" t="s">
        <v>43</v>
      </c>
      <c r="D141" s="283"/>
      <c r="E141" s="283"/>
      <c r="F141" s="303" t="s">
        <v>809</v>
      </c>
      <c r="G141" s="283"/>
      <c r="H141" s="283" t="s">
        <v>865</v>
      </c>
      <c r="I141" s="283" t="s">
        <v>844</v>
      </c>
      <c r="J141" s="283"/>
      <c r="K141" s="325"/>
    </row>
    <row r="142" spans="2:11" s="1" customFormat="1" ht="15" customHeight="1">
      <c r="B142" s="323"/>
      <c r="C142" s="283" t="s">
        <v>866</v>
      </c>
      <c r="D142" s="283"/>
      <c r="E142" s="283"/>
      <c r="F142" s="303" t="s">
        <v>809</v>
      </c>
      <c r="G142" s="283"/>
      <c r="H142" s="283" t="s">
        <v>867</v>
      </c>
      <c r="I142" s="283" t="s">
        <v>844</v>
      </c>
      <c r="J142" s="283"/>
      <c r="K142" s="325"/>
    </row>
    <row r="143" spans="2:11" s="1" customFormat="1" ht="15" customHeight="1">
      <c r="B143" s="326"/>
      <c r="C143" s="327"/>
      <c r="D143" s="327"/>
      <c r="E143" s="327"/>
      <c r="F143" s="327"/>
      <c r="G143" s="327"/>
      <c r="H143" s="327"/>
      <c r="I143" s="327"/>
      <c r="J143" s="327"/>
      <c r="K143" s="328"/>
    </row>
    <row r="144" spans="2:11" s="1" customFormat="1" ht="18.75" customHeight="1">
      <c r="B144" s="280"/>
      <c r="C144" s="280"/>
      <c r="D144" s="280"/>
      <c r="E144" s="280"/>
      <c r="F144" s="315"/>
      <c r="G144" s="280"/>
      <c r="H144" s="280"/>
      <c r="I144" s="280"/>
      <c r="J144" s="280"/>
      <c r="K144" s="280"/>
    </row>
    <row r="145" spans="2:11" s="1" customFormat="1" ht="18.75" customHeight="1">
      <c r="B145" s="290"/>
      <c r="C145" s="290"/>
      <c r="D145" s="290"/>
      <c r="E145" s="290"/>
      <c r="F145" s="290"/>
      <c r="G145" s="290"/>
      <c r="H145" s="290"/>
      <c r="I145" s="290"/>
      <c r="J145" s="290"/>
      <c r="K145" s="290"/>
    </row>
    <row r="146" spans="2:11" s="1" customFormat="1" ht="7.5" customHeight="1">
      <c r="B146" s="291"/>
      <c r="C146" s="292"/>
      <c r="D146" s="292"/>
      <c r="E146" s="292"/>
      <c r="F146" s="292"/>
      <c r="G146" s="292"/>
      <c r="H146" s="292"/>
      <c r="I146" s="292"/>
      <c r="J146" s="292"/>
      <c r="K146" s="293"/>
    </row>
    <row r="147" spans="2:11" s="1" customFormat="1" ht="45" customHeight="1">
      <c r="B147" s="294"/>
      <c r="C147" s="400" t="s">
        <v>868</v>
      </c>
      <c r="D147" s="400"/>
      <c r="E147" s="400"/>
      <c r="F147" s="400"/>
      <c r="G147" s="400"/>
      <c r="H147" s="400"/>
      <c r="I147" s="400"/>
      <c r="J147" s="400"/>
      <c r="K147" s="295"/>
    </row>
    <row r="148" spans="2:11" s="1" customFormat="1" ht="17.25" customHeight="1">
      <c r="B148" s="294"/>
      <c r="C148" s="296" t="s">
        <v>803</v>
      </c>
      <c r="D148" s="296"/>
      <c r="E148" s="296"/>
      <c r="F148" s="296" t="s">
        <v>804</v>
      </c>
      <c r="G148" s="297"/>
      <c r="H148" s="296" t="s">
        <v>59</v>
      </c>
      <c r="I148" s="296" t="s">
        <v>62</v>
      </c>
      <c r="J148" s="296" t="s">
        <v>805</v>
      </c>
      <c r="K148" s="295"/>
    </row>
    <row r="149" spans="2:11" s="1" customFormat="1" ht="17.25" customHeight="1">
      <c r="B149" s="294"/>
      <c r="C149" s="298" t="s">
        <v>806</v>
      </c>
      <c r="D149" s="298"/>
      <c r="E149" s="298"/>
      <c r="F149" s="299" t="s">
        <v>807</v>
      </c>
      <c r="G149" s="300"/>
      <c r="H149" s="298"/>
      <c r="I149" s="298"/>
      <c r="J149" s="298" t="s">
        <v>808</v>
      </c>
      <c r="K149" s="295"/>
    </row>
    <row r="150" spans="2:11" s="1" customFormat="1" ht="5.25" customHeight="1">
      <c r="B150" s="304"/>
      <c r="C150" s="301"/>
      <c r="D150" s="301"/>
      <c r="E150" s="301"/>
      <c r="F150" s="301"/>
      <c r="G150" s="302"/>
      <c r="H150" s="301"/>
      <c r="I150" s="301"/>
      <c r="J150" s="301"/>
      <c r="K150" s="325"/>
    </row>
    <row r="151" spans="2:11" s="1" customFormat="1" ht="15" customHeight="1">
      <c r="B151" s="304"/>
      <c r="C151" s="329" t="s">
        <v>812</v>
      </c>
      <c r="D151" s="283"/>
      <c r="E151" s="283"/>
      <c r="F151" s="330" t="s">
        <v>809</v>
      </c>
      <c r="G151" s="283"/>
      <c r="H151" s="329" t="s">
        <v>849</v>
      </c>
      <c r="I151" s="329" t="s">
        <v>811</v>
      </c>
      <c r="J151" s="329">
        <v>120</v>
      </c>
      <c r="K151" s="325"/>
    </row>
    <row r="152" spans="2:11" s="1" customFormat="1" ht="15" customHeight="1">
      <c r="B152" s="304"/>
      <c r="C152" s="329" t="s">
        <v>858</v>
      </c>
      <c r="D152" s="283"/>
      <c r="E152" s="283"/>
      <c r="F152" s="330" t="s">
        <v>809</v>
      </c>
      <c r="G152" s="283"/>
      <c r="H152" s="329" t="s">
        <v>869</v>
      </c>
      <c r="I152" s="329" t="s">
        <v>811</v>
      </c>
      <c r="J152" s="329" t="s">
        <v>860</v>
      </c>
      <c r="K152" s="325"/>
    </row>
    <row r="153" spans="2:11" s="1" customFormat="1" ht="15" customHeight="1">
      <c r="B153" s="304"/>
      <c r="C153" s="329" t="s">
        <v>757</v>
      </c>
      <c r="D153" s="283"/>
      <c r="E153" s="283"/>
      <c r="F153" s="330" t="s">
        <v>809</v>
      </c>
      <c r="G153" s="283"/>
      <c r="H153" s="329" t="s">
        <v>870</v>
      </c>
      <c r="I153" s="329" t="s">
        <v>811</v>
      </c>
      <c r="J153" s="329" t="s">
        <v>860</v>
      </c>
      <c r="K153" s="325"/>
    </row>
    <row r="154" spans="2:11" s="1" customFormat="1" ht="15" customHeight="1">
      <c r="B154" s="304"/>
      <c r="C154" s="329" t="s">
        <v>814</v>
      </c>
      <c r="D154" s="283"/>
      <c r="E154" s="283"/>
      <c r="F154" s="330" t="s">
        <v>815</v>
      </c>
      <c r="G154" s="283"/>
      <c r="H154" s="329" t="s">
        <v>849</v>
      </c>
      <c r="I154" s="329" t="s">
        <v>811</v>
      </c>
      <c r="J154" s="329">
        <v>50</v>
      </c>
      <c r="K154" s="325"/>
    </row>
    <row r="155" spans="2:11" s="1" customFormat="1" ht="15" customHeight="1">
      <c r="B155" s="304"/>
      <c r="C155" s="329" t="s">
        <v>817</v>
      </c>
      <c r="D155" s="283"/>
      <c r="E155" s="283"/>
      <c r="F155" s="330" t="s">
        <v>809</v>
      </c>
      <c r="G155" s="283"/>
      <c r="H155" s="329" t="s">
        <v>849</v>
      </c>
      <c r="I155" s="329" t="s">
        <v>819</v>
      </c>
      <c r="J155" s="329"/>
      <c r="K155" s="325"/>
    </row>
    <row r="156" spans="2:11" s="1" customFormat="1" ht="15" customHeight="1">
      <c r="B156" s="304"/>
      <c r="C156" s="329" t="s">
        <v>828</v>
      </c>
      <c r="D156" s="283"/>
      <c r="E156" s="283"/>
      <c r="F156" s="330" t="s">
        <v>815</v>
      </c>
      <c r="G156" s="283"/>
      <c r="H156" s="329" t="s">
        <v>849</v>
      </c>
      <c r="I156" s="329" t="s">
        <v>811</v>
      </c>
      <c r="J156" s="329">
        <v>50</v>
      </c>
      <c r="K156" s="325"/>
    </row>
    <row r="157" spans="2:11" s="1" customFormat="1" ht="15" customHeight="1">
      <c r="B157" s="304"/>
      <c r="C157" s="329" t="s">
        <v>836</v>
      </c>
      <c r="D157" s="283"/>
      <c r="E157" s="283"/>
      <c r="F157" s="330" t="s">
        <v>815</v>
      </c>
      <c r="G157" s="283"/>
      <c r="H157" s="329" t="s">
        <v>849</v>
      </c>
      <c r="I157" s="329" t="s">
        <v>811</v>
      </c>
      <c r="J157" s="329">
        <v>50</v>
      </c>
      <c r="K157" s="325"/>
    </row>
    <row r="158" spans="2:11" s="1" customFormat="1" ht="15" customHeight="1">
      <c r="B158" s="304"/>
      <c r="C158" s="329" t="s">
        <v>834</v>
      </c>
      <c r="D158" s="283"/>
      <c r="E158" s="283"/>
      <c r="F158" s="330" t="s">
        <v>815</v>
      </c>
      <c r="G158" s="283"/>
      <c r="H158" s="329" t="s">
        <v>849</v>
      </c>
      <c r="I158" s="329" t="s">
        <v>811</v>
      </c>
      <c r="J158" s="329">
        <v>50</v>
      </c>
      <c r="K158" s="325"/>
    </row>
    <row r="159" spans="2:11" s="1" customFormat="1" ht="15" customHeight="1">
      <c r="B159" s="304"/>
      <c r="C159" s="329" t="s">
        <v>120</v>
      </c>
      <c r="D159" s="283"/>
      <c r="E159" s="283"/>
      <c r="F159" s="330" t="s">
        <v>809</v>
      </c>
      <c r="G159" s="283"/>
      <c r="H159" s="329" t="s">
        <v>871</v>
      </c>
      <c r="I159" s="329" t="s">
        <v>811</v>
      </c>
      <c r="J159" s="329" t="s">
        <v>872</v>
      </c>
      <c r="K159" s="325"/>
    </row>
    <row r="160" spans="2:11" s="1" customFormat="1" ht="15" customHeight="1">
      <c r="B160" s="304"/>
      <c r="C160" s="329" t="s">
        <v>873</v>
      </c>
      <c r="D160" s="283"/>
      <c r="E160" s="283"/>
      <c r="F160" s="330" t="s">
        <v>809</v>
      </c>
      <c r="G160" s="283"/>
      <c r="H160" s="329" t="s">
        <v>874</v>
      </c>
      <c r="I160" s="329" t="s">
        <v>844</v>
      </c>
      <c r="J160" s="329"/>
      <c r="K160" s="325"/>
    </row>
    <row r="161" spans="2:11" s="1" customFormat="1" ht="15" customHeight="1">
      <c r="B161" s="331"/>
      <c r="C161" s="313"/>
      <c r="D161" s="313"/>
      <c r="E161" s="313"/>
      <c r="F161" s="313"/>
      <c r="G161" s="313"/>
      <c r="H161" s="313"/>
      <c r="I161" s="313"/>
      <c r="J161" s="313"/>
      <c r="K161" s="332"/>
    </row>
    <row r="162" spans="2:11" s="1" customFormat="1" ht="18.75" customHeight="1">
      <c r="B162" s="280"/>
      <c r="C162" s="283"/>
      <c r="D162" s="283"/>
      <c r="E162" s="283"/>
      <c r="F162" s="303"/>
      <c r="G162" s="283"/>
      <c r="H162" s="283"/>
      <c r="I162" s="283"/>
      <c r="J162" s="283"/>
      <c r="K162" s="280"/>
    </row>
    <row r="163" spans="2:11" s="1" customFormat="1" ht="18.75" customHeight="1">
      <c r="B163" s="290"/>
      <c r="C163" s="290"/>
      <c r="D163" s="290"/>
      <c r="E163" s="290"/>
      <c r="F163" s="290"/>
      <c r="G163" s="290"/>
      <c r="H163" s="290"/>
      <c r="I163" s="290"/>
      <c r="J163" s="290"/>
      <c r="K163" s="290"/>
    </row>
    <row r="164" spans="2:11" s="1" customFormat="1" ht="7.5" customHeight="1">
      <c r="B164" s="272"/>
      <c r="C164" s="273"/>
      <c r="D164" s="273"/>
      <c r="E164" s="273"/>
      <c r="F164" s="273"/>
      <c r="G164" s="273"/>
      <c r="H164" s="273"/>
      <c r="I164" s="273"/>
      <c r="J164" s="273"/>
      <c r="K164" s="274"/>
    </row>
    <row r="165" spans="2:11" s="1" customFormat="1" ht="45" customHeight="1">
      <c r="B165" s="275"/>
      <c r="C165" s="401" t="s">
        <v>875</v>
      </c>
      <c r="D165" s="401"/>
      <c r="E165" s="401"/>
      <c r="F165" s="401"/>
      <c r="G165" s="401"/>
      <c r="H165" s="401"/>
      <c r="I165" s="401"/>
      <c r="J165" s="401"/>
      <c r="K165" s="276"/>
    </row>
    <row r="166" spans="2:11" s="1" customFormat="1" ht="17.25" customHeight="1">
      <c r="B166" s="275"/>
      <c r="C166" s="296" t="s">
        <v>803</v>
      </c>
      <c r="D166" s="296"/>
      <c r="E166" s="296"/>
      <c r="F166" s="296" t="s">
        <v>804</v>
      </c>
      <c r="G166" s="333"/>
      <c r="H166" s="334" t="s">
        <v>59</v>
      </c>
      <c r="I166" s="334" t="s">
        <v>62</v>
      </c>
      <c r="J166" s="296" t="s">
        <v>805</v>
      </c>
      <c r="K166" s="276"/>
    </row>
    <row r="167" spans="2:11" s="1" customFormat="1" ht="17.25" customHeight="1">
      <c r="B167" s="277"/>
      <c r="C167" s="298" t="s">
        <v>806</v>
      </c>
      <c r="D167" s="298"/>
      <c r="E167" s="298"/>
      <c r="F167" s="299" t="s">
        <v>807</v>
      </c>
      <c r="G167" s="335"/>
      <c r="H167" s="336"/>
      <c r="I167" s="336"/>
      <c r="J167" s="298" t="s">
        <v>808</v>
      </c>
      <c r="K167" s="278"/>
    </row>
    <row r="168" spans="2:11" s="1" customFormat="1" ht="5.25" customHeight="1">
      <c r="B168" s="304"/>
      <c r="C168" s="301"/>
      <c r="D168" s="301"/>
      <c r="E168" s="301"/>
      <c r="F168" s="301"/>
      <c r="G168" s="302"/>
      <c r="H168" s="301"/>
      <c r="I168" s="301"/>
      <c r="J168" s="301"/>
      <c r="K168" s="325"/>
    </row>
    <row r="169" spans="2:11" s="1" customFormat="1" ht="15" customHeight="1">
      <c r="B169" s="304"/>
      <c r="C169" s="283" t="s">
        <v>812</v>
      </c>
      <c r="D169" s="283"/>
      <c r="E169" s="283"/>
      <c r="F169" s="303" t="s">
        <v>809</v>
      </c>
      <c r="G169" s="283"/>
      <c r="H169" s="283" t="s">
        <v>849</v>
      </c>
      <c r="I169" s="283" t="s">
        <v>811</v>
      </c>
      <c r="J169" s="283">
        <v>120</v>
      </c>
      <c r="K169" s="325"/>
    </row>
    <row r="170" spans="2:11" s="1" customFormat="1" ht="15" customHeight="1">
      <c r="B170" s="304"/>
      <c r="C170" s="283" t="s">
        <v>858</v>
      </c>
      <c r="D170" s="283"/>
      <c r="E170" s="283"/>
      <c r="F170" s="303" t="s">
        <v>809</v>
      </c>
      <c r="G170" s="283"/>
      <c r="H170" s="283" t="s">
        <v>859</v>
      </c>
      <c r="I170" s="283" t="s">
        <v>811</v>
      </c>
      <c r="J170" s="283" t="s">
        <v>860</v>
      </c>
      <c r="K170" s="325"/>
    </row>
    <row r="171" spans="2:11" s="1" customFormat="1" ht="15" customHeight="1">
      <c r="B171" s="304"/>
      <c r="C171" s="283" t="s">
        <v>757</v>
      </c>
      <c r="D171" s="283"/>
      <c r="E171" s="283"/>
      <c r="F171" s="303" t="s">
        <v>809</v>
      </c>
      <c r="G171" s="283"/>
      <c r="H171" s="283" t="s">
        <v>876</v>
      </c>
      <c r="I171" s="283" t="s">
        <v>811</v>
      </c>
      <c r="J171" s="283" t="s">
        <v>860</v>
      </c>
      <c r="K171" s="325"/>
    </row>
    <row r="172" spans="2:11" s="1" customFormat="1" ht="15" customHeight="1">
      <c r="B172" s="304"/>
      <c r="C172" s="283" t="s">
        <v>814</v>
      </c>
      <c r="D172" s="283"/>
      <c r="E172" s="283"/>
      <c r="F172" s="303" t="s">
        <v>815</v>
      </c>
      <c r="G172" s="283"/>
      <c r="H172" s="283" t="s">
        <v>876</v>
      </c>
      <c r="I172" s="283" t="s">
        <v>811</v>
      </c>
      <c r="J172" s="283">
        <v>50</v>
      </c>
      <c r="K172" s="325"/>
    </row>
    <row r="173" spans="2:11" s="1" customFormat="1" ht="15" customHeight="1">
      <c r="B173" s="304"/>
      <c r="C173" s="283" t="s">
        <v>817</v>
      </c>
      <c r="D173" s="283"/>
      <c r="E173" s="283"/>
      <c r="F173" s="303" t="s">
        <v>809</v>
      </c>
      <c r="G173" s="283"/>
      <c r="H173" s="283" t="s">
        <v>876</v>
      </c>
      <c r="I173" s="283" t="s">
        <v>819</v>
      </c>
      <c r="J173" s="283"/>
      <c r="K173" s="325"/>
    </row>
    <row r="174" spans="2:11" s="1" customFormat="1" ht="15" customHeight="1">
      <c r="B174" s="304"/>
      <c r="C174" s="283" t="s">
        <v>828</v>
      </c>
      <c r="D174" s="283"/>
      <c r="E174" s="283"/>
      <c r="F174" s="303" t="s">
        <v>815</v>
      </c>
      <c r="G174" s="283"/>
      <c r="H174" s="283" t="s">
        <v>876</v>
      </c>
      <c r="I174" s="283" t="s">
        <v>811</v>
      </c>
      <c r="J174" s="283">
        <v>50</v>
      </c>
      <c r="K174" s="325"/>
    </row>
    <row r="175" spans="2:11" s="1" customFormat="1" ht="15" customHeight="1">
      <c r="B175" s="304"/>
      <c r="C175" s="283" t="s">
        <v>836</v>
      </c>
      <c r="D175" s="283"/>
      <c r="E175" s="283"/>
      <c r="F175" s="303" t="s">
        <v>815</v>
      </c>
      <c r="G175" s="283"/>
      <c r="H175" s="283" t="s">
        <v>876</v>
      </c>
      <c r="I175" s="283" t="s">
        <v>811</v>
      </c>
      <c r="J175" s="283">
        <v>50</v>
      </c>
      <c r="K175" s="325"/>
    </row>
    <row r="176" spans="2:11" s="1" customFormat="1" ht="15" customHeight="1">
      <c r="B176" s="304"/>
      <c r="C176" s="283" t="s">
        <v>834</v>
      </c>
      <c r="D176" s="283"/>
      <c r="E176" s="283"/>
      <c r="F176" s="303" t="s">
        <v>815</v>
      </c>
      <c r="G176" s="283"/>
      <c r="H176" s="283" t="s">
        <v>876</v>
      </c>
      <c r="I176" s="283" t="s">
        <v>811</v>
      </c>
      <c r="J176" s="283">
        <v>50</v>
      </c>
      <c r="K176" s="325"/>
    </row>
    <row r="177" spans="2:11" s="1" customFormat="1" ht="15" customHeight="1">
      <c r="B177" s="304"/>
      <c r="C177" s="283" t="s">
        <v>134</v>
      </c>
      <c r="D177" s="283"/>
      <c r="E177" s="283"/>
      <c r="F177" s="303" t="s">
        <v>809</v>
      </c>
      <c r="G177" s="283"/>
      <c r="H177" s="283" t="s">
        <v>877</v>
      </c>
      <c r="I177" s="283" t="s">
        <v>878</v>
      </c>
      <c r="J177" s="283"/>
      <c r="K177" s="325"/>
    </row>
    <row r="178" spans="2:11" s="1" customFormat="1" ht="15" customHeight="1">
      <c r="B178" s="304"/>
      <c r="C178" s="283" t="s">
        <v>62</v>
      </c>
      <c r="D178" s="283"/>
      <c r="E178" s="283"/>
      <c r="F178" s="303" t="s">
        <v>809</v>
      </c>
      <c r="G178" s="283"/>
      <c r="H178" s="283" t="s">
        <v>879</v>
      </c>
      <c r="I178" s="283" t="s">
        <v>880</v>
      </c>
      <c r="J178" s="283">
        <v>1</v>
      </c>
      <c r="K178" s="325"/>
    </row>
    <row r="179" spans="2:11" s="1" customFormat="1" ht="15" customHeight="1">
      <c r="B179" s="304"/>
      <c r="C179" s="283" t="s">
        <v>58</v>
      </c>
      <c r="D179" s="283"/>
      <c r="E179" s="283"/>
      <c r="F179" s="303" t="s">
        <v>809</v>
      </c>
      <c r="G179" s="283"/>
      <c r="H179" s="283" t="s">
        <v>881</v>
      </c>
      <c r="I179" s="283" t="s">
        <v>811</v>
      </c>
      <c r="J179" s="283">
        <v>20</v>
      </c>
      <c r="K179" s="325"/>
    </row>
    <row r="180" spans="2:11" s="1" customFormat="1" ht="15" customHeight="1">
      <c r="B180" s="304"/>
      <c r="C180" s="283" t="s">
        <v>59</v>
      </c>
      <c r="D180" s="283"/>
      <c r="E180" s="283"/>
      <c r="F180" s="303" t="s">
        <v>809</v>
      </c>
      <c r="G180" s="283"/>
      <c r="H180" s="283" t="s">
        <v>882</v>
      </c>
      <c r="I180" s="283" t="s">
        <v>811</v>
      </c>
      <c r="J180" s="283">
        <v>255</v>
      </c>
      <c r="K180" s="325"/>
    </row>
    <row r="181" spans="2:11" s="1" customFormat="1" ht="15" customHeight="1">
      <c r="B181" s="304"/>
      <c r="C181" s="283" t="s">
        <v>135</v>
      </c>
      <c r="D181" s="283"/>
      <c r="E181" s="283"/>
      <c r="F181" s="303" t="s">
        <v>809</v>
      </c>
      <c r="G181" s="283"/>
      <c r="H181" s="283" t="s">
        <v>773</v>
      </c>
      <c r="I181" s="283" t="s">
        <v>811</v>
      </c>
      <c r="J181" s="283">
        <v>10</v>
      </c>
      <c r="K181" s="325"/>
    </row>
    <row r="182" spans="2:11" s="1" customFormat="1" ht="15" customHeight="1">
      <c r="B182" s="304"/>
      <c r="C182" s="283" t="s">
        <v>136</v>
      </c>
      <c r="D182" s="283"/>
      <c r="E182" s="283"/>
      <c r="F182" s="303" t="s">
        <v>809</v>
      </c>
      <c r="G182" s="283"/>
      <c r="H182" s="283" t="s">
        <v>883</v>
      </c>
      <c r="I182" s="283" t="s">
        <v>844</v>
      </c>
      <c r="J182" s="283"/>
      <c r="K182" s="325"/>
    </row>
    <row r="183" spans="2:11" s="1" customFormat="1" ht="15" customHeight="1">
      <c r="B183" s="304"/>
      <c r="C183" s="283" t="s">
        <v>884</v>
      </c>
      <c r="D183" s="283"/>
      <c r="E183" s="283"/>
      <c r="F183" s="303" t="s">
        <v>809</v>
      </c>
      <c r="G183" s="283"/>
      <c r="H183" s="283" t="s">
        <v>885</v>
      </c>
      <c r="I183" s="283" t="s">
        <v>844</v>
      </c>
      <c r="J183" s="283"/>
      <c r="K183" s="325"/>
    </row>
    <row r="184" spans="2:11" s="1" customFormat="1" ht="15" customHeight="1">
      <c r="B184" s="304"/>
      <c r="C184" s="283" t="s">
        <v>873</v>
      </c>
      <c r="D184" s="283"/>
      <c r="E184" s="283"/>
      <c r="F184" s="303" t="s">
        <v>809</v>
      </c>
      <c r="G184" s="283"/>
      <c r="H184" s="283" t="s">
        <v>886</v>
      </c>
      <c r="I184" s="283" t="s">
        <v>844</v>
      </c>
      <c r="J184" s="283"/>
      <c r="K184" s="325"/>
    </row>
    <row r="185" spans="2:11" s="1" customFormat="1" ht="15" customHeight="1">
      <c r="B185" s="304"/>
      <c r="C185" s="283" t="s">
        <v>138</v>
      </c>
      <c r="D185" s="283"/>
      <c r="E185" s="283"/>
      <c r="F185" s="303" t="s">
        <v>815</v>
      </c>
      <c r="G185" s="283"/>
      <c r="H185" s="283" t="s">
        <v>887</v>
      </c>
      <c r="I185" s="283" t="s">
        <v>811</v>
      </c>
      <c r="J185" s="283">
        <v>50</v>
      </c>
      <c r="K185" s="325"/>
    </row>
    <row r="186" spans="2:11" s="1" customFormat="1" ht="15" customHeight="1">
      <c r="B186" s="304"/>
      <c r="C186" s="283" t="s">
        <v>888</v>
      </c>
      <c r="D186" s="283"/>
      <c r="E186" s="283"/>
      <c r="F186" s="303" t="s">
        <v>815</v>
      </c>
      <c r="G186" s="283"/>
      <c r="H186" s="283" t="s">
        <v>889</v>
      </c>
      <c r="I186" s="283" t="s">
        <v>890</v>
      </c>
      <c r="J186" s="283"/>
      <c r="K186" s="325"/>
    </row>
    <row r="187" spans="2:11" s="1" customFormat="1" ht="15" customHeight="1">
      <c r="B187" s="304"/>
      <c r="C187" s="283" t="s">
        <v>891</v>
      </c>
      <c r="D187" s="283"/>
      <c r="E187" s="283"/>
      <c r="F187" s="303" t="s">
        <v>815</v>
      </c>
      <c r="G187" s="283"/>
      <c r="H187" s="283" t="s">
        <v>892</v>
      </c>
      <c r="I187" s="283" t="s">
        <v>890</v>
      </c>
      <c r="J187" s="283"/>
      <c r="K187" s="325"/>
    </row>
    <row r="188" spans="2:11" s="1" customFormat="1" ht="15" customHeight="1">
      <c r="B188" s="304"/>
      <c r="C188" s="283" t="s">
        <v>893</v>
      </c>
      <c r="D188" s="283"/>
      <c r="E188" s="283"/>
      <c r="F188" s="303" t="s">
        <v>815</v>
      </c>
      <c r="G188" s="283"/>
      <c r="H188" s="283" t="s">
        <v>894</v>
      </c>
      <c r="I188" s="283" t="s">
        <v>890</v>
      </c>
      <c r="J188" s="283"/>
      <c r="K188" s="325"/>
    </row>
    <row r="189" spans="2:11" s="1" customFormat="1" ht="15" customHeight="1">
      <c r="B189" s="304"/>
      <c r="C189" s="337" t="s">
        <v>895</v>
      </c>
      <c r="D189" s="283"/>
      <c r="E189" s="283"/>
      <c r="F189" s="303" t="s">
        <v>815</v>
      </c>
      <c r="G189" s="283"/>
      <c r="H189" s="283" t="s">
        <v>896</v>
      </c>
      <c r="I189" s="283" t="s">
        <v>897</v>
      </c>
      <c r="J189" s="338" t="s">
        <v>898</v>
      </c>
      <c r="K189" s="325"/>
    </row>
    <row r="190" spans="2:11" s="1" customFormat="1" ht="15" customHeight="1">
      <c r="B190" s="304"/>
      <c r="C190" s="289" t="s">
        <v>47</v>
      </c>
      <c r="D190" s="283"/>
      <c r="E190" s="283"/>
      <c r="F190" s="303" t="s">
        <v>809</v>
      </c>
      <c r="G190" s="283"/>
      <c r="H190" s="280" t="s">
        <v>899</v>
      </c>
      <c r="I190" s="283" t="s">
        <v>900</v>
      </c>
      <c r="J190" s="283"/>
      <c r="K190" s="325"/>
    </row>
    <row r="191" spans="2:11" s="1" customFormat="1" ht="15" customHeight="1">
      <c r="B191" s="304"/>
      <c r="C191" s="289" t="s">
        <v>901</v>
      </c>
      <c r="D191" s="283"/>
      <c r="E191" s="283"/>
      <c r="F191" s="303" t="s">
        <v>809</v>
      </c>
      <c r="G191" s="283"/>
      <c r="H191" s="283" t="s">
        <v>902</v>
      </c>
      <c r="I191" s="283" t="s">
        <v>844</v>
      </c>
      <c r="J191" s="283"/>
      <c r="K191" s="325"/>
    </row>
    <row r="192" spans="2:11" s="1" customFormat="1" ht="15" customHeight="1">
      <c r="B192" s="304"/>
      <c r="C192" s="289" t="s">
        <v>903</v>
      </c>
      <c r="D192" s="283"/>
      <c r="E192" s="283"/>
      <c r="F192" s="303" t="s">
        <v>809</v>
      </c>
      <c r="G192" s="283"/>
      <c r="H192" s="283" t="s">
        <v>904</v>
      </c>
      <c r="I192" s="283" t="s">
        <v>844</v>
      </c>
      <c r="J192" s="283"/>
      <c r="K192" s="325"/>
    </row>
    <row r="193" spans="2:11" s="1" customFormat="1" ht="15" customHeight="1">
      <c r="B193" s="304"/>
      <c r="C193" s="289" t="s">
        <v>905</v>
      </c>
      <c r="D193" s="283"/>
      <c r="E193" s="283"/>
      <c r="F193" s="303" t="s">
        <v>815</v>
      </c>
      <c r="G193" s="283"/>
      <c r="H193" s="283" t="s">
        <v>906</v>
      </c>
      <c r="I193" s="283" t="s">
        <v>844</v>
      </c>
      <c r="J193" s="283"/>
      <c r="K193" s="325"/>
    </row>
    <row r="194" spans="2:11" s="1" customFormat="1" ht="15" customHeight="1">
      <c r="B194" s="331"/>
      <c r="C194" s="339"/>
      <c r="D194" s="313"/>
      <c r="E194" s="313"/>
      <c r="F194" s="313"/>
      <c r="G194" s="313"/>
      <c r="H194" s="313"/>
      <c r="I194" s="313"/>
      <c r="J194" s="313"/>
      <c r="K194" s="332"/>
    </row>
    <row r="195" spans="2:11" s="1" customFormat="1" ht="18.75" customHeight="1">
      <c r="B195" s="280"/>
      <c r="C195" s="283"/>
      <c r="D195" s="283"/>
      <c r="E195" s="283"/>
      <c r="F195" s="303"/>
      <c r="G195" s="283"/>
      <c r="H195" s="283"/>
      <c r="I195" s="283"/>
      <c r="J195" s="283"/>
      <c r="K195" s="280"/>
    </row>
    <row r="196" spans="2:11" s="1" customFormat="1" ht="18.75" customHeight="1">
      <c r="B196" s="280"/>
      <c r="C196" s="283"/>
      <c r="D196" s="283"/>
      <c r="E196" s="283"/>
      <c r="F196" s="303"/>
      <c r="G196" s="283"/>
      <c r="H196" s="283"/>
      <c r="I196" s="283"/>
      <c r="J196" s="283"/>
      <c r="K196" s="280"/>
    </row>
    <row r="197" spans="2:11" s="1" customFormat="1" ht="18.75" customHeight="1">
      <c r="B197" s="290"/>
      <c r="C197" s="290"/>
      <c r="D197" s="290"/>
      <c r="E197" s="290"/>
      <c r="F197" s="290"/>
      <c r="G197" s="290"/>
      <c r="H197" s="290"/>
      <c r="I197" s="290"/>
      <c r="J197" s="290"/>
      <c r="K197" s="290"/>
    </row>
    <row r="198" spans="2:11" s="1" customFormat="1" ht="13.5">
      <c r="B198" s="272"/>
      <c r="C198" s="273"/>
      <c r="D198" s="273"/>
      <c r="E198" s="273"/>
      <c r="F198" s="273"/>
      <c r="G198" s="273"/>
      <c r="H198" s="273"/>
      <c r="I198" s="273"/>
      <c r="J198" s="273"/>
      <c r="K198" s="274"/>
    </row>
    <row r="199" spans="2:11" s="1" customFormat="1" ht="21">
      <c r="B199" s="275"/>
      <c r="C199" s="401" t="s">
        <v>907</v>
      </c>
      <c r="D199" s="401"/>
      <c r="E199" s="401"/>
      <c r="F199" s="401"/>
      <c r="G199" s="401"/>
      <c r="H199" s="401"/>
      <c r="I199" s="401"/>
      <c r="J199" s="401"/>
      <c r="K199" s="276"/>
    </row>
    <row r="200" spans="2:11" s="1" customFormat="1" ht="25.5" customHeight="1">
      <c r="B200" s="275"/>
      <c r="C200" s="340" t="s">
        <v>908</v>
      </c>
      <c r="D200" s="340"/>
      <c r="E200" s="340"/>
      <c r="F200" s="340" t="s">
        <v>909</v>
      </c>
      <c r="G200" s="341"/>
      <c r="H200" s="402" t="s">
        <v>910</v>
      </c>
      <c r="I200" s="402"/>
      <c r="J200" s="402"/>
      <c r="K200" s="276"/>
    </row>
    <row r="201" spans="2:11" s="1" customFormat="1" ht="5.25" customHeight="1">
      <c r="B201" s="304"/>
      <c r="C201" s="301"/>
      <c r="D201" s="301"/>
      <c r="E201" s="301"/>
      <c r="F201" s="301"/>
      <c r="G201" s="283"/>
      <c r="H201" s="301"/>
      <c r="I201" s="301"/>
      <c r="J201" s="301"/>
      <c r="K201" s="325"/>
    </row>
    <row r="202" spans="2:11" s="1" customFormat="1" ht="15" customHeight="1">
      <c r="B202" s="304"/>
      <c r="C202" s="283" t="s">
        <v>900</v>
      </c>
      <c r="D202" s="283"/>
      <c r="E202" s="283"/>
      <c r="F202" s="303" t="s">
        <v>48</v>
      </c>
      <c r="G202" s="283"/>
      <c r="H202" s="403" t="s">
        <v>911</v>
      </c>
      <c r="I202" s="403"/>
      <c r="J202" s="403"/>
      <c r="K202" s="325"/>
    </row>
    <row r="203" spans="2:11" s="1" customFormat="1" ht="15" customHeight="1">
      <c r="B203" s="304"/>
      <c r="C203" s="310"/>
      <c r="D203" s="283"/>
      <c r="E203" s="283"/>
      <c r="F203" s="303" t="s">
        <v>49</v>
      </c>
      <c r="G203" s="283"/>
      <c r="H203" s="403" t="s">
        <v>912</v>
      </c>
      <c r="I203" s="403"/>
      <c r="J203" s="403"/>
      <c r="K203" s="325"/>
    </row>
    <row r="204" spans="2:11" s="1" customFormat="1" ht="15" customHeight="1">
      <c r="B204" s="304"/>
      <c r="C204" s="310"/>
      <c r="D204" s="283"/>
      <c r="E204" s="283"/>
      <c r="F204" s="303" t="s">
        <v>52</v>
      </c>
      <c r="G204" s="283"/>
      <c r="H204" s="403" t="s">
        <v>913</v>
      </c>
      <c r="I204" s="403"/>
      <c r="J204" s="403"/>
      <c r="K204" s="325"/>
    </row>
    <row r="205" spans="2:11" s="1" customFormat="1" ht="15" customHeight="1">
      <c r="B205" s="304"/>
      <c r="C205" s="283"/>
      <c r="D205" s="283"/>
      <c r="E205" s="283"/>
      <c r="F205" s="303" t="s">
        <v>50</v>
      </c>
      <c r="G205" s="283"/>
      <c r="H205" s="403" t="s">
        <v>914</v>
      </c>
      <c r="I205" s="403"/>
      <c r="J205" s="403"/>
      <c r="K205" s="325"/>
    </row>
    <row r="206" spans="2:11" s="1" customFormat="1" ht="15" customHeight="1">
      <c r="B206" s="304"/>
      <c r="C206" s="283"/>
      <c r="D206" s="283"/>
      <c r="E206" s="283"/>
      <c r="F206" s="303" t="s">
        <v>51</v>
      </c>
      <c r="G206" s="283"/>
      <c r="H206" s="403" t="s">
        <v>915</v>
      </c>
      <c r="I206" s="403"/>
      <c r="J206" s="403"/>
      <c r="K206" s="325"/>
    </row>
    <row r="207" spans="2:11" s="1" customFormat="1" ht="15" customHeight="1">
      <c r="B207" s="304"/>
      <c r="C207" s="283"/>
      <c r="D207" s="283"/>
      <c r="E207" s="283"/>
      <c r="F207" s="303"/>
      <c r="G207" s="283"/>
      <c r="H207" s="283"/>
      <c r="I207" s="283"/>
      <c r="J207" s="283"/>
      <c r="K207" s="325"/>
    </row>
    <row r="208" spans="2:11" s="1" customFormat="1" ht="15" customHeight="1">
      <c r="B208" s="304"/>
      <c r="C208" s="283" t="s">
        <v>856</v>
      </c>
      <c r="D208" s="283"/>
      <c r="E208" s="283"/>
      <c r="F208" s="303" t="s">
        <v>84</v>
      </c>
      <c r="G208" s="283"/>
      <c r="H208" s="403" t="s">
        <v>916</v>
      </c>
      <c r="I208" s="403"/>
      <c r="J208" s="403"/>
      <c r="K208" s="325"/>
    </row>
    <row r="209" spans="2:11" s="1" customFormat="1" ht="15" customHeight="1">
      <c r="B209" s="304"/>
      <c r="C209" s="310"/>
      <c r="D209" s="283"/>
      <c r="E209" s="283"/>
      <c r="F209" s="303" t="s">
        <v>753</v>
      </c>
      <c r="G209" s="283"/>
      <c r="H209" s="403" t="s">
        <v>754</v>
      </c>
      <c r="I209" s="403"/>
      <c r="J209" s="403"/>
      <c r="K209" s="325"/>
    </row>
    <row r="210" spans="2:11" s="1" customFormat="1" ht="15" customHeight="1">
      <c r="B210" s="304"/>
      <c r="C210" s="283"/>
      <c r="D210" s="283"/>
      <c r="E210" s="283"/>
      <c r="F210" s="303" t="s">
        <v>751</v>
      </c>
      <c r="G210" s="283"/>
      <c r="H210" s="403" t="s">
        <v>917</v>
      </c>
      <c r="I210" s="403"/>
      <c r="J210" s="403"/>
      <c r="K210" s="325"/>
    </row>
    <row r="211" spans="2:11" s="1" customFormat="1" ht="15" customHeight="1">
      <c r="B211" s="342"/>
      <c r="C211" s="310"/>
      <c r="D211" s="310"/>
      <c r="E211" s="310"/>
      <c r="F211" s="303" t="s">
        <v>90</v>
      </c>
      <c r="G211" s="289"/>
      <c r="H211" s="404" t="s">
        <v>89</v>
      </c>
      <c r="I211" s="404"/>
      <c r="J211" s="404"/>
      <c r="K211" s="343"/>
    </row>
    <row r="212" spans="2:11" s="1" customFormat="1" ht="15" customHeight="1">
      <c r="B212" s="342"/>
      <c r="C212" s="310"/>
      <c r="D212" s="310"/>
      <c r="E212" s="310"/>
      <c r="F212" s="303" t="s">
        <v>755</v>
      </c>
      <c r="G212" s="289"/>
      <c r="H212" s="404" t="s">
        <v>918</v>
      </c>
      <c r="I212" s="404"/>
      <c r="J212" s="404"/>
      <c r="K212" s="343"/>
    </row>
    <row r="213" spans="2:11" s="1" customFormat="1" ht="15" customHeight="1">
      <c r="B213" s="342"/>
      <c r="C213" s="310"/>
      <c r="D213" s="310"/>
      <c r="E213" s="310"/>
      <c r="F213" s="344"/>
      <c r="G213" s="289"/>
      <c r="H213" s="345"/>
      <c r="I213" s="345"/>
      <c r="J213" s="345"/>
      <c r="K213" s="343"/>
    </row>
    <row r="214" spans="2:11" s="1" customFormat="1" ht="15" customHeight="1">
      <c r="B214" s="342"/>
      <c r="C214" s="283" t="s">
        <v>880</v>
      </c>
      <c r="D214" s="310"/>
      <c r="E214" s="310"/>
      <c r="F214" s="303">
        <v>1</v>
      </c>
      <c r="G214" s="289"/>
      <c r="H214" s="404" t="s">
        <v>919</v>
      </c>
      <c r="I214" s="404"/>
      <c r="J214" s="404"/>
      <c r="K214" s="343"/>
    </row>
    <row r="215" spans="2:11" s="1" customFormat="1" ht="15" customHeight="1">
      <c r="B215" s="342"/>
      <c r="C215" s="310"/>
      <c r="D215" s="310"/>
      <c r="E215" s="310"/>
      <c r="F215" s="303">
        <v>2</v>
      </c>
      <c r="G215" s="289"/>
      <c r="H215" s="404" t="s">
        <v>920</v>
      </c>
      <c r="I215" s="404"/>
      <c r="J215" s="404"/>
      <c r="K215" s="343"/>
    </row>
    <row r="216" spans="2:11" s="1" customFormat="1" ht="15" customHeight="1">
      <c r="B216" s="342"/>
      <c r="C216" s="310"/>
      <c r="D216" s="310"/>
      <c r="E216" s="310"/>
      <c r="F216" s="303">
        <v>3</v>
      </c>
      <c r="G216" s="289"/>
      <c r="H216" s="404" t="s">
        <v>921</v>
      </c>
      <c r="I216" s="404"/>
      <c r="J216" s="404"/>
      <c r="K216" s="343"/>
    </row>
    <row r="217" spans="2:11" s="1" customFormat="1" ht="15" customHeight="1">
      <c r="B217" s="342"/>
      <c r="C217" s="310"/>
      <c r="D217" s="310"/>
      <c r="E217" s="310"/>
      <c r="F217" s="303">
        <v>4</v>
      </c>
      <c r="G217" s="289"/>
      <c r="H217" s="404" t="s">
        <v>922</v>
      </c>
      <c r="I217" s="404"/>
      <c r="J217" s="404"/>
      <c r="K217" s="343"/>
    </row>
    <row r="218" spans="2:11" s="1" customFormat="1" ht="12.75" customHeight="1">
      <c r="B218" s="346"/>
      <c r="C218" s="347"/>
      <c r="D218" s="347"/>
      <c r="E218" s="347"/>
      <c r="F218" s="347"/>
      <c r="G218" s="347"/>
      <c r="H218" s="347"/>
      <c r="I218" s="347"/>
      <c r="J218" s="347"/>
      <c r="K218" s="34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JP03201 - SO 100 - Doprav...</vt:lpstr>
      <vt:lpstr>JP0320VON - Vedlejší a os...</vt:lpstr>
      <vt:lpstr>Seznam figur</vt:lpstr>
      <vt:lpstr>Pokyny pro vyplnění</vt:lpstr>
      <vt:lpstr>'JP03201 - SO 100 - Doprav...'!Názvy_tisku</vt:lpstr>
      <vt:lpstr>'JP0320VON - Vedlejší a os...'!Názvy_tisku</vt:lpstr>
      <vt:lpstr>'Rekapitulace stavby'!Názvy_tisku</vt:lpstr>
      <vt:lpstr>'Seznam figur'!Názvy_tisku</vt:lpstr>
      <vt:lpstr>'JP03201 - SO 100 - Doprav...'!Oblast_tisku</vt:lpstr>
      <vt:lpstr>'JP0320VON - Vedlejší a os...'!Oblast_tisku</vt:lpstr>
      <vt:lpstr>'Pokyny pro vyplnění'!Oblast_tisku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Basl</dc:creator>
  <cp:lastModifiedBy>technik</cp:lastModifiedBy>
  <dcterms:created xsi:type="dcterms:W3CDTF">2020-07-20T12:19:21Z</dcterms:created>
  <dcterms:modified xsi:type="dcterms:W3CDTF">2020-08-17T11:34:03Z</dcterms:modified>
</cp:coreProperties>
</file>